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01-Siege\0105-Com\010501_MODCOM\Communication externe\WEB\_inao.gouv.fr\contenus\Actualités\2026\09_fiche_de_suivi_tests_esqs_label_rouge\"/>
    </mc:Choice>
  </mc:AlternateContent>
  <bookViews>
    <workbookView xWindow="0" yWindow="0" windowWidth="16812" windowHeight="7548"/>
  </bookViews>
  <sheets>
    <sheet name="Fiche d'analyse" sheetId="1" r:id="rId1"/>
    <sheet name="Exemple 1" sheetId="2" state="hidden" r:id="rId2"/>
    <sheet name="Exemple 2" sheetId="3" state="hidden" r:id="rId3"/>
    <sheet name="Exemple 3" sheetId="4" state="hidden" r:id="rId4"/>
    <sheet name="Exemple 4" sheetId="5" state="hidden" r:id="rId5"/>
    <sheet name="Récupération de données" sheetId="6" state="hidden" r:id="rId6"/>
    <sheet name="Tables de listes déroulantes" sheetId="7" state="hidden" r:id="rId7"/>
  </sheets>
  <definedNames>
    <definedName name="_xlnm.Print_Area" localSheetId="0">'Fiche d''analyse'!$A$1:$K$63</definedName>
  </definedNames>
  <calcPr calcId="162913" iterateDelta="1E-4"/>
</workbook>
</file>

<file path=xl/calcChain.xml><?xml version="1.0" encoding="utf-8"?>
<calcChain xmlns="http://schemas.openxmlformats.org/spreadsheetml/2006/main">
  <c r="E23" i="1" l="1"/>
  <c r="E11" i="1" l="1"/>
  <c r="AE2" i="6" l="1"/>
  <c r="AC2" i="6"/>
  <c r="AB2" i="6"/>
  <c r="Q2" i="6"/>
  <c r="P2" i="6"/>
  <c r="O2" i="6"/>
  <c r="K2" i="6"/>
  <c r="I2" i="6"/>
  <c r="H2" i="6"/>
  <c r="G2" i="6"/>
  <c r="F2" i="6"/>
  <c r="A2" i="6"/>
  <c r="C28" i="5"/>
  <c r="C25" i="5"/>
  <c r="A21" i="5"/>
  <c r="A28" i="5" s="1"/>
  <c r="A20" i="5"/>
  <c r="C17" i="5"/>
  <c r="C16" i="5"/>
  <c r="C12" i="5"/>
  <c r="E11" i="5"/>
  <c r="D11" i="5"/>
  <c r="C10" i="5"/>
  <c r="D10" i="5" s="1"/>
  <c r="C9" i="5"/>
  <c r="C28" i="4"/>
  <c r="C25" i="4"/>
  <c r="C29" i="4" s="1"/>
  <c r="A31" i="4" s="1"/>
  <c r="A33" i="4" s="1"/>
  <c r="A21" i="4"/>
  <c r="A28" i="4" s="1"/>
  <c r="A20" i="4"/>
  <c r="C17" i="4"/>
  <c r="C16" i="4"/>
  <c r="C13" i="4"/>
  <c r="C12" i="4"/>
  <c r="E11" i="4"/>
  <c r="D11" i="4"/>
  <c r="C10" i="4"/>
  <c r="D10" i="4" s="1"/>
  <c r="C9" i="4"/>
  <c r="C28" i="3"/>
  <c r="C25" i="3"/>
  <c r="C29" i="3" s="1"/>
  <c r="A31" i="3" s="1"/>
  <c r="A33" i="3" s="1"/>
  <c r="A21" i="3"/>
  <c r="A25" i="3" s="1"/>
  <c r="A20" i="3"/>
  <c r="C17" i="3"/>
  <c r="C16" i="3"/>
  <c r="C12" i="3"/>
  <c r="E11" i="3"/>
  <c r="D11" i="3"/>
  <c r="C10" i="3"/>
  <c r="D10" i="3" s="1"/>
  <c r="C9" i="3"/>
  <c r="C28" i="2"/>
  <c r="C25" i="2"/>
  <c r="A21" i="2"/>
  <c r="A25" i="2" s="1"/>
  <c r="A20" i="2"/>
  <c r="C17" i="2"/>
  <c r="C16" i="2"/>
  <c r="C12" i="2"/>
  <c r="E11" i="2"/>
  <c r="D11" i="2"/>
  <c r="C10" i="2"/>
  <c r="D10" i="2" s="1"/>
  <c r="C9" i="2"/>
  <c r="B40" i="1"/>
  <c r="AD2" i="6" s="1"/>
  <c r="I35" i="1"/>
  <c r="AA2" i="6" s="1"/>
  <c r="F35" i="1"/>
  <c r="F36" i="1" s="1"/>
  <c r="C35" i="1"/>
  <c r="C36" i="1" s="1"/>
  <c r="U2" i="6" s="1"/>
  <c r="J34" i="1"/>
  <c r="Z2" i="6" s="1"/>
  <c r="G34" i="1"/>
  <c r="W2" i="6" s="1"/>
  <c r="D34" i="1"/>
  <c r="T2" i="6" s="1"/>
  <c r="J33" i="1"/>
  <c r="Y2" i="6" s="1"/>
  <c r="G33" i="1"/>
  <c r="V2" i="6" s="1"/>
  <c r="D33" i="1"/>
  <c r="S2" i="6" s="1"/>
  <c r="B27" i="1"/>
  <c r="D28" i="1" s="1"/>
  <c r="E26" i="1"/>
  <c r="G27" i="1" s="1"/>
  <c r="G24" i="1"/>
  <c r="C23" i="1"/>
  <c r="C24" i="1" s="1"/>
  <c r="D24" i="1" s="1"/>
  <c r="H20" i="1"/>
  <c r="J21" i="1" s="1"/>
  <c r="R2" i="6" s="1"/>
  <c r="E20" i="1"/>
  <c r="G21" i="1" s="1"/>
  <c r="C20" i="1"/>
  <c r="D13" i="1"/>
  <c r="L2" i="6" s="1"/>
  <c r="D12" i="1"/>
  <c r="J2" i="6" s="1"/>
  <c r="C8" i="1"/>
  <c r="E2" i="6" s="1"/>
  <c r="C7" i="1"/>
  <c r="D2" i="6" s="1"/>
  <c r="C6" i="1"/>
  <c r="C2" i="6" s="1"/>
  <c r="C5" i="1"/>
  <c r="B2" i="6" s="1"/>
  <c r="A28" i="2" l="1"/>
  <c r="C29" i="2"/>
  <c r="A31" i="2" s="1"/>
  <c r="A33" i="2" s="1"/>
  <c r="N2" i="6"/>
  <c r="A25" i="5"/>
  <c r="C29" i="5"/>
  <c r="A31" i="5" s="1"/>
  <c r="A33" i="5" s="1"/>
  <c r="M2" i="6"/>
  <c r="X2" i="6"/>
  <c r="A25" i="4"/>
  <c r="A28" i="3"/>
  <c r="E29" i="1"/>
</calcChain>
</file>

<file path=xl/sharedStrings.xml><?xml version="1.0" encoding="utf-8"?>
<sst xmlns="http://schemas.openxmlformats.org/spreadsheetml/2006/main" count="2518" uniqueCount="1013">
  <si>
    <t>Veuillez nommer la fiche selon le format suivant : FIC_Numéro du label_Année de réalisation du test (Exemple : FIC_LA1234_2000)</t>
  </si>
  <si>
    <t xml:space="preserve">      Fiche d'analyse du suivi de la qualité supérieure du Label Rouge </t>
  </si>
  <si>
    <t>LA</t>
  </si>
  <si>
    <t>Dénomination</t>
  </si>
  <si>
    <t xml:space="preserve">Filière </t>
  </si>
  <si>
    <t xml:space="preserve">Mode </t>
  </si>
  <si>
    <t xml:space="preserve">ODG </t>
  </si>
  <si>
    <t>Année de réalisation</t>
  </si>
  <si>
    <t xml:space="preserve"> </t>
  </si>
  <si>
    <t>Type d'analyse</t>
  </si>
  <si>
    <t xml:space="preserve">Laboratoire </t>
  </si>
  <si>
    <t xml:space="preserve">                                                                                      </t>
  </si>
  <si>
    <t>Accrédité cofrac</t>
  </si>
  <si>
    <t>Fiche de prélèvement fournie</t>
  </si>
  <si>
    <t xml:space="preserve">Analyse des résultats 
</t>
  </si>
  <si>
    <t>Profil sensoriel</t>
  </si>
  <si>
    <t xml:space="preserve">Test hédonique </t>
  </si>
  <si>
    <t>Autre type de test 
(test de panification,produits horticoles,…)</t>
  </si>
  <si>
    <t xml:space="preserve">Appréciation globale du produit LR significativement supérieure au PCC au seuil de 5%?  </t>
  </si>
  <si>
    <t>Ecrire le type de test dans cette cellule</t>
  </si>
  <si>
    <t>Nombre total de descripteurs 
significatif au seuil de 5% dans le sens attendu dossier ESQS</t>
  </si>
  <si>
    <t xml:space="preserve">Pourcentage du total des 
descripteurs significatifs </t>
  </si>
  <si>
    <t>Nombre total de descripteurs 
prioritaires</t>
  </si>
  <si>
    <t>Autre modalité d'analyse du TH? Ecrire dans cette cellule</t>
  </si>
  <si>
    <t xml:space="preserve">Nombre total de descripteurs prioritaires significatif au seuil de 5% dans le sens attendu dossier ESQS </t>
  </si>
  <si>
    <t xml:space="preserve">Pourcentage du total des 
descripteurs prioritaires significatifs </t>
  </si>
  <si>
    <t xml:space="preserve">Conformité </t>
  </si>
  <si>
    <t xml:space="preserve">Appréciation globale du produit LR significativement supérieure au PCC au seuil de 5% après informations données aux consommateurs ?  </t>
  </si>
  <si>
    <t>Autre modalité d'analyse du PS? Ecrire dans cette cellule</t>
  </si>
  <si>
    <t xml:space="preserve">Le test est </t>
  </si>
  <si>
    <t xml:space="preserve">Observation si non-conformité </t>
  </si>
  <si>
    <t>Autre type de test</t>
  </si>
  <si>
    <t xml:space="preserve">Prochain test </t>
  </si>
  <si>
    <t xml:space="preserve">Type </t>
  </si>
  <si>
    <t>Année</t>
  </si>
  <si>
    <t>Commentaire libre (mentionner les actions correctives s'il y en a)</t>
  </si>
  <si>
    <t>Ecrivez votre commentaire ici</t>
  </si>
  <si>
    <t xml:space="preserve">Fiche d'analyse du suivi de la qualité supérieure du Label Rouge </t>
  </si>
  <si>
    <t>XXXX</t>
  </si>
  <si>
    <t>Nom</t>
  </si>
  <si>
    <t>Réalisée pour l'année</t>
  </si>
  <si>
    <t>2024</t>
  </si>
  <si>
    <t>Mode_1</t>
  </si>
  <si>
    <t>Oui</t>
  </si>
  <si>
    <t>Fiche de prélèvement</t>
  </si>
  <si>
    <t>Non</t>
  </si>
  <si>
    <t>EX : pas reçu de la part du laboratoire</t>
  </si>
  <si>
    <t xml:space="preserve">Echantillons </t>
  </si>
  <si>
    <t xml:space="preserve">Label Rouge </t>
  </si>
  <si>
    <t>Conforme dans le sens du dossier ESQS</t>
  </si>
  <si>
    <t>Produit courant de comparaison</t>
  </si>
  <si>
    <t>Analyse des résultats 
(uniquement pour le profil
sensoriel)</t>
  </si>
  <si>
    <t>Colonne1</t>
  </si>
  <si>
    <t>Colonne2</t>
  </si>
  <si>
    <t>NTD</t>
  </si>
  <si>
    <t>NTDS_S5%</t>
  </si>
  <si>
    <t>%TDS</t>
  </si>
  <si>
    <t>NTDP</t>
  </si>
  <si>
    <t>NDPS_S5%</t>
  </si>
  <si>
    <t>%DPS</t>
  </si>
  <si>
    <t>Conformité</t>
  </si>
  <si>
    <t>Test hédonique</t>
  </si>
  <si>
    <t>Conforme</t>
  </si>
  <si>
    <t>Ex : pas reçu de la part du labo</t>
  </si>
  <si>
    <t>2021</t>
  </si>
  <si>
    <t>Mode_2</t>
  </si>
  <si>
    <t>Cycle 2 ans : 1 test hédonique</t>
  </si>
  <si>
    <t>Non conforme</t>
  </si>
  <si>
    <t>XXX</t>
  </si>
  <si>
    <t xml:space="preserve">Ex : pas reçu de la part du laboratoire </t>
  </si>
  <si>
    <t>………</t>
  </si>
  <si>
    <t>……….</t>
  </si>
  <si>
    <t>Mode</t>
  </si>
  <si>
    <t>ODG</t>
  </si>
  <si>
    <t>Accréditation</t>
  </si>
  <si>
    <t>Pourquoi Non?</t>
  </si>
  <si>
    <t xml:space="preserve">Fiche de prélèvement </t>
  </si>
  <si>
    <t>Conformité TH</t>
  </si>
  <si>
    <t>Conformité PS</t>
  </si>
  <si>
    <t xml:space="preserve">Autre règle d'analyse PS </t>
  </si>
  <si>
    <t xml:space="preserve">Autre règle d'analyse TH </t>
  </si>
  <si>
    <t>Autre règle d'analyse</t>
  </si>
  <si>
    <t>Conformité autre type de test</t>
  </si>
  <si>
    <t>N-C Echantillon PS</t>
  </si>
  <si>
    <t>N-C protocole expérimental PS</t>
  </si>
  <si>
    <t>Autre raison PS</t>
  </si>
  <si>
    <t>N-C Echantillon TH</t>
  </si>
  <si>
    <t>N-C protocole expérimental TH</t>
  </si>
  <si>
    <t>Autre raison TH</t>
  </si>
  <si>
    <t>N-C Echantillon Autre type de test</t>
  </si>
  <si>
    <t>N-C protocole expérimental Autre type de test</t>
  </si>
  <si>
    <t>Autre raison autre type de test</t>
  </si>
  <si>
    <t>Type Prochain test</t>
  </si>
  <si>
    <t>Année Prochain test</t>
  </si>
  <si>
    <t>Commentaire</t>
  </si>
  <si>
    <t>Volailles (CPC)</t>
  </si>
  <si>
    <t>Œufs (CPC)</t>
  </si>
  <si>
    <t>Charcuterie</t>
  </si>
  <si>
    <t xml:space="preserve">Produit_de_pêche </t>
  </si>
  <si>
    <t>Cassoulet</t>
  </si>
  <si>
    <t>Paté_de_volaille</t>
  </si>
  <si>
    <t>Sapin_de_noël</t>
  </si>
  <si>
    <t>Arbre_fruitier</t>
  </si>
  <si>
    <t>Semoule_de_blé_dur</t>
  </si>
  <si>
    <t>Plante_de_tomate</t>
  </si>
  <si>
    <t>Herbes_de_provence</t>
  </si>
  <si>
    <t>Produits_transformés</t>
  </si>
  <si>
    <t xml:space="preserve">Cycle 2 ans : 2 tests hédonique + 1 analyse physico chimique </t>
  </si>
  <si>
    <t xml:space="preserve">Cycle 2 ans : 1 test hédonique </t>
  </si>
  <si>
    <t>Cycle 4 ans : 3 profil sensoriel + 1 test hédonique</t>
  </si>
  <si>
    <t>Cycle 2 ans : 1 panel de consommateur</t>
  </si>
  <si>
    <t>Cycle 6 ans</t>
  </si>
  <si>
    <t xml:space="preserve">Cycle 1 ans </t>
  </si>
  <si>
    <t>Cycle 2 ans</t>
  </si>
  <si>
    <t>Cycle 4 ans : 2 test physico chimique + 1 test hédonique</t>
  </si>
  <si>
    <t>Volailles - Produits transformés (CPC)</t>
  </si>
  <si>
    <t>Cycle 4 ans : 3 profils sensoriels + 1 test hédonique élargi</t>
  </si>
  <si>
    <t>Cycle 4 ans : 1 profil sensoriel + 1 test hédonique</t>
  </si>
  <si>
    <t>Cycle 4 ans : 2 tests physico chimiques + 2 tests profil sensoriel + 1 test hédonique</t>
  </si>
  <si>
    <t>Œufs/Poules (CPC)</t>
  </si>
  <si>
    <t xml:space="preserve">Fruits et légumes </t>
  </si>
  <si>
    <t>Agneau (CPC)</t>
  </si>
  <si>
    <t>Coche (CPC)</t>
  </si>
  <si>
    <t>Horticulture</t>
  </si>
  <si>
    <t>Produits céréaliers et dérivés</t>
  </si>
  <si>
    <t>Produits de charcuterie/salaison pur porc (CPC)</t>
  </si>
  <si>
    <t>Produits de la pêche et de l'Aquaculture et produits dérivés</t>
  </si>
  <si>
    <t>Produits_transformés (autres que  volailles)</t>
  </si>
  <si>
    <t>Veau (CPC)</t>
  </si>
  <si>
    <t>Œufs</t>
  </si>
  <si>
    <t>Mode 2</t>
  </si>
  <si>
    <t>Volailles</t>
  </si>
  <si>
    <t>1 test hédonique + 1 analyse physico chimique</t>
  </si>
  <si>
    <t>Fréquence</t>
  </si>
  <si>
    <t xml:space="preserve">Cycle 1 an : 1 test hédonique </t>
  </si>
  <si>
    <t>Cycle de 4ans : 3 profils sensoriels + 1 test hédohique élargi</t>
  </si>
  <si>
    <t>Cycle de 4 ans : 1 test hédonique + 1 profil sensoriel</t>
  </si>
  <si>
    <t>Cycle 2 ans : 2 tests hédonique + 1 analyse physico chimique</t>
  </si>
  <si>
    <t>Produit_de_pêche</t>
  </si>
  <si>
    <t>Cycle 4 ans : 3 profils sensoriel + 1 test hédonique</t>
  </si>
  <si>
    <t xml:space="preserve">Sapin_de_noël </t>
  </si>
  <si>
    <t>Cycle 4ans : 2 tests physico chimiques + 2 tests profil sensoriel + 1 test hédonique</t>
  </si>
  <si>
    <t xml:space="preserve">Cycle 6 ans </t>
  </si>
  <si>
    <t>Cycle 4 ans : 2 tests physico chimique + 1 test hédonique</t>
  </si>
  <si>
    <t xml:space="preserve">Action corrective </t>
  </si>
  <si>
    <t>Profil sensoriel+Test hédonique</t>
  </si>
  <si>
    <t>PS + TH + Autre type de test</t>
  </si>
  <si>
    <t>PS + Autre type de test</t>
  </si>
  <si>
    <t>TH + Autre type de test</t>
  </si>
  <si>
    <t>Label Rouge</t>
  </si>
  <si>
    <t>PCC</t>
  </si>
  <si>
    <t>Laboratoire</t>
  </si>
  <si>
    <t>ACTALIA SENSORIEL</t>
  </si>
  <si>
    <t>AERIAL</t>
  </si>
  <si>
    <t>Filière</t>
  </si>
  <si>
    <t>Agropole (Agrotec)</t>
  </si>
  <si>
    <t>PS</t>
  </si>
  <si>
    <t>NumeroLabel</t>
  </si>
  <si>
    <t xml:space="preserve">Filière LR </t>
  </si>
  <si>
    <t>AQUALEHA site de Vitré</t>
  </si>
  <si>
    <t>TH</t>
  </si>
  <si>
    <t>01/65</t>
  </si>
  <si>
    <t>Poulet jaune fermier élevé en liberté, entier et découpes, frais ou surgelé</t>
  </si>
  <si>
    <t>Association des Vollailles Fermières des Landes (AVFL)</t>
  </si>
  <si>
    <t>AQUALEHA site de Rennes</t>
  </si>
  <si>
    <t>PS+TH</t>
  </si>
  <si>
    <t>02/66</t>
  </si>
  <si>
    <t>Ail rose</t>
  </si>
  <si>
    <t>Fruits et légumes</t>
  </si>
  <si>
    <t>Syndicat de défense du Label Rouge et de l'IGP Ail Rose de Lautrec</t>
  </si>
  <si>
    <t>CAPINOV</t>
  </si>
  <si>
    <t>Autre</t>
  </si>
  <si>
    <t>09/66</t>
  </si>
  <si>
    <t>Pintade jaune fermière élevée en plein air, entière et découpes, fraîche ou surgelée</t>
  </si>
  <si>
    <t>GALYS - EuraLille</t>
  </si>
  <si>
    <t>12/66</t>
  </si>
  <si>
    <t>Poulet blanc fermier élevé en liberté</t>
  </si>
  <si>
    <t>Syndicat des volailles fermières de Loué (SYVOL QUALIMAINE)</t>
  </si>
  <si>
    <t>GALYS - Toulouse</t>
  </si>
  <si>
    <t>04/67</t>
  </si>
  <si>
    <t>Carottes des sables</t>
  </si>
  <si>
    <t>Mode 1</t>
  </si>
  <si>
    <t>Association des Producteurs et expéditeurs de légumes sous label</t>
  </si>
  <si>
    <t>GOUTS ET COULEURS</t>
  </si>
  <si>
    <t>Œufs /Poules (CPC)</t>
  </si>
  <si>
    <t>04/68</t>
  </si>
  <si>
    <t>Pommes de terre</t>
  </si>
  <si>
    <t>Mode 1 en cours</t>
  </si>
  <si>
    <t>Association La Belle Bintje du Terroir</t>
  </si>
  <si>
    <t>Institut du goût du Périgord</t>
  </si>
  <si>
    <t>05/69</t>
  </si>
  <si>
    <t>Poulet noir fermier élevé en plein air</t>
  </si>
  <si>
    <t>Vendée Qualité</t>
  </si>
  <si>
    <t>ISHA</t>
  </si>
  <si>
    <t>06/71</t>
  </si>
  <si>
    <t>Dinde de Noël fermière élevée en plein air</t>
  </si>
  <si>
    <t>Association avicole du Gers (AVIGERS)</t>
  </si>
  <si>
    <t>LACO</t>
  </si>
  <si>
    <t>Produit de la pêche et de l'Aquaculture et produits dérivés</t>
  </si>
  <si>
    <t>02/71</t>
  </si>
  <si>
    <t>Poulet blanc fermier élevé en liberté, entier et découpes, frais ou surgelé</t>
  </si>
  <si>
    <t>EUROFINS</t>
  </si>
  <si>
    <t>Produits transformés (autres)</t>
  </si>
  <si>
    <t>07/71</t>
  </si>
  <si>
    <t>Association SEQUOIA</t>
  </si>
  <si>
    <t>BIPEA - BUREAU INTERPROFESSIONNEL D'ETUDES ANALYTIQUES</t>
  </si>
  <si>
    <t>04/72</t>
  </si>
  <si>
    <t>CTIFL</t>
  </si>
  <si>
    <t>03/72</t>
  </si>
  <si>
    <t xml:space="preserve">Laboratoire de l'Environnement et de l'Alimentation de la Vendée </t>
  </si>
  <si>
    <t>03/73</t>
  </si>
  <si>
    <t>Jambon sec supérieur</t>
  </si>
  <si>
    <t>Association des Produits Porc du Sud-Ouest (APPSO)</t>
  </si>
  <si>
    <t xml:space="preserve">Laboratoire du lycée agricole WITTMER de Charolles </t>
  </si>
  <si>
    <t>02/74</t>
  </si>
  <si>
    <t>Viande et abats frais et surgelés de gros bovins de race charolaise</t>
  </si>
  <si>
    <t>Gros bovins (CPC)</t>
  </si>
  <si>
    <t>Association pour la défense de l'élevage traditionnel en Bourbonnais des animaux de Boucherie (ADET)</t>
  </si>
  <si>
    <t>Plateforme AMIKUZE-laboratoire agro alimentaire Lycée Jean Errecart</t>
  </si>
  <si>
    <t>04/74</t>
  </si>
  <si>
    <t>Canard de Barbarie fermier élevé en plein air</t>
  </si>
  <si>
    <t>Agro Sens Conseil</t>
  </si>
  <si>
    <t>01/74</t>
  </si>
  <si>
    <t>Pintade fermière élevée en plein air</t>
  </si>
  <si>
    <t>02/75</t>
  </si>
  <si>
    <t>Les Fermiers d'Argoat</t>
  </si>
  <si>
    <t>08/76</t>
  </si>
  <si>
    <t>Poulet blanc fermier élevé en plein air</t>
  </si>
  <si>
    <t>Association des Fermiers du Val de Loire</t>
  </si>
  <si>
    <t>10/77</t>
  </si>
  <si>
    <t>12/77</t>
  </si>
  <si>
    <t>Poulet jaune fermier élevé en plein air</t>
  </si>
  <si>
    <t>14/77</t>
  </si>
  <si>
    <t>Dinde de Noël fermière élevée en plein air, entière, fraîche</t>
  </si>
  <si>
    <t>13/77</t>
  </si>
  <si>
    <t>Poulet noir fermier élevé en liberté</t>
  </si>
  <si>
    <t>13/78</t>
  </si>
  <si>
    <t>Caille jaune fermière élevée en plein air</t>
  </si>
  <si>
    <t>01/78</t>
  </si>
  <si>
    <t>05/78</t>
  </si>
  <si>
    <t>Dinde de Noël fermière élevée en plein air, entière, fraîche ou surgelée</t>
  </si>
  <si>
    <t>Syndicat Malvoisine</t>
  </si>
  <si>
    <t>04/78</t>
  </si>
  <si>
    <t>Poulet blanc fermier élevé en plein air, entier et découpes, frais ou surgelé</t>
  </si>
  <si>
    <t>01/79</t>
  </si>
  <si>
    <t>Poulet noir fermier élevé en liberté, entier et découpes, frais ou surgelé</t>
  </si>
  <si>
    <t>04/79</t>
  </si>
  <si>
    <t>Emmental</t>
  </si>
  <si>
    <t>Produits transformés (laitiers)</t>
  </si>
  <si>
    <t>Syndicat des Fabricants et Affineurs d’Emmental Traditionnel (SFAET)</t>
  </si>
  <si>
    <t>05/79</t>
  </si>
  <si>
    <t>QUALICNOR</t>
  </si>
  <si>
    <t>02/79</t>
  </si>
  <si>
    <t>QUALINEA</t>
  </si>
  <si>
    <t>11/80</t>
  </si>
  <si>
    <t>Association du Poulet de Janzé</t>
  </si>
  <si>
    <t>08/80</t>
  </si>
  <si>
    <t>Syndicat de défense des volailles fermières d'Auvergne (SYVOFA)</t>
  </si>
  <si>
    <t>10/80</t>
  </si>
  <si>
    <t>01/81</t>
  </si>
  <si>
    <t>03/81</t>
  </si>
  <si>
    <t xml:space="preserve">Mode 1 </t>
  </si>
  <si>
    <t>L'Association Le Veau Sous la Mère</t>
  </si>
  <si>
    <t>10/81</t>
  </si>
  <si>
    <t>Poulet noir fermier élevé en plein air, entier et découpes, frais</t>
  </si>
  <si>
    <t>mode 2</t>
  </si>
  <si>
    <t>04/81</t>
  </si>
  <si>
    <t>Poulet jaune fermier élevé en liberté</t>
  </si>
  <si>
    <t>08/82</t>
  </si>
  <si>
    <t>Association les Fermiers du bocage</t>
  </si>
  <si>
    <t>09/82</t>
  </si>
  <si>
    <t>02/82</t>
  </si>
  <si>
    <t>07/82</t>
  </si>
  <si>
    <t>03/82</t>
  </si>
  <si>
    <t>04/83</t>
  </si>
  <si>
    <t>Escargots préparés</t>
  </si>
  <si>
    <t>PAQ - Association Groupement pour le développement et la promotion des produits agricoles et alimentaires de qualité</t>
  </si>
  <si>
    <t>03/83</t>
  </si>
  <si>
    <t>04/84</t>
  </si>
  <si>
    <t>Poulet blanc fermier élevé en plein air, entier et découpes, frais</t>
  </si>
  <si>
    <t>08/84</t>
  </si>
  <si>
    <t>07/84</t>
  </si>
  <si>
    <t>Oie fermière élevée en plein air</t>
  </si>
  <si>
    <t>05/84</t>
  </si>
  <si>
    <t>01/84</t>
  </si>
  <si>
    <t>08/85</t>
  </si>
  <si>
    <t>05/85</t>
  </si>
  <si>
    <t>Viande fraîche et surgelée d'agneau de plus de 13 kg de carcasse, nourri par tétée au pis au moins 60 jours</t>
  </si>
  <si>
    <t>01/85</t>
  </si>
  <si>
    <t>07/85</t>
  </si>
  <si>
    <t>02/85</t>
  </si>
  <si>
    <t>Canard fermier élevé en plein air</t>
  </si>
  <si>
    <t>07/86</t>
  </si>
  <si>
    <t>04/86</t>
  </si>
  <si>
    <t>03/86</t>
  </si>
  <si>
    <t>Viande fraîche de gros bovins fermiers</t>
  </si>
  <si>
    <t>Association pour la Production, la Commercialisation et la Promotion du Bœuf Fermier du Maine</t>
  </si>
  <si>
    <t>11/86</t>
  </si>
  <si>
    <t>02/86</t>
  </si>
  <si>
    <t>06/86</t>
  </si>
  <si>
    <t>Dinde fermière de Noël élevée en plein air</t>
  </si>
  <si>
    <t>14/87</t>
  </si>
  <si>
    <t>08/87</t>
  </si>
  <si>
    <t>Association des Producteurs de Volailles Fermières alsaciennes - Alsace Volailles</t>
  </si>
  <si>
    <t>05/87</t>
  </si>
  <si>
    <t>Gazon de haute qualité</t>
  </si>
  <si>
    <t>Excellence végétale</t>
  </si>
  <si>
    <t>02/87</t>
  </si>
  <si>
    <t>Groupement qualité des volailles fermières de l'Ardèche (GQVFA)</t>
  </si>
  <si>
    <t>06/87</t>
  </si>
  <si>
    <t>04/87</t>
  </si>
  <si>
    <t>10/87</t>
  </si>
  <si>
    <t>Pêche et nectarine</t>
  </si>
  <si>
    <t>Association ODG Qualité Fruit Plus</t>
  </si>
  <si>
    <t>09/87</t>
  </si>
  <si>
    <t>17/87</t>
  </si>
  <si>
    <t>Union interprofessionnelle de promotion et de développement des productions avicoles label de la Mayenne (UNIVOM)</t>
  </si>
  <si>
    <t>14/88</t>
  </si>
  <si>
    <t>Chapon jaune fermier élevé en plein air</t>
  </si>
  <si>
    <t>60/88</t>
  </si>
  <si>
    <t>32/88</t>
  </si>
  <si>
    <t>Chapon blanc fermier élevé en plein air, entier et découpes, frais ou surgelé</t>
  </si>
  <si>
    <t>57/88</t>
  </si>
  <si>
    <t>Poulet jaune fermier élevé en plein air, entier et découpes, frais ou surgelé</t>
  </si>
  <si>
    <t>55/88</t>
  </si>
  <si>
    <t>31/88</t>
  </si>
  <si>
    <t>06/88</t>
  </si>
  <si>
    <t>28/88</t>
  </si>
  <si>
    <t>Chapon fermier élevé en plein air</t>
  </si>
  <si>
    <t>54/88</t>
  </si>
  <si>
    <t>Chapon noir fermier élevé en plein air</t>
  </si>
  <si>
    <t>25/88</t>
  </si>
  <si>
    <t>29/88</t>
  </si>
  <si>
    <t>16/88</t>
  </si>
  <si>
    <t>Chapon blanc fermier élevé en plein air</t>
  </si>
  <si>
    <t>51/88</t>
  </si>
  <si>
    <t>Poularde blanche fermière élevée en plein air</t>
  </si>
  <si>
    <t>52/88</t>
  </si>
  <si>
    <t>Poulet blanc fermier de 100 jours élevé en liberté</t>
  </si>
  <si>
    <t>04/88</t>
  </si>
  <si>
    <t>Dinde fermière de Noël élevée en plein air, entière, fraîche</t>
  </si>
  <si>
    <t>Syndicat des Volailles Rouennaises (SYVOR)</t>
  </si>
  <si>
    <t>50/88</t>
  </si>
  <si>
    <t>30/88</t>
  </si>
  <si>
    <t>Chapon fermier élevé en plein air, entier et découpes, frais ou surgelé</t>
  </si>
  <si>
    <t>48/88</t>
  </si>
  <si>
    <t>13/88</t>
  </si>
  <si>
    <t>15/88</t>
  </si>
  <si>
    <t>19/88</t>
  </si>
  <si>
    <t>Viandes et abats frais de porc fermier élevé en plein air</t>
  </si>
  <si>
    <t>Porc (CPC)</t>
  </si>
  <si>
    <t>PC</t>
  </si>
  <si>
    <t>Association des Produits Fermiers du Sud-Ouest (APFSO)</t>
  </si>
  <si>
    <t>20/88</t>
  </si>
  <si>
    <t>Viandes fraîches ou surgelées et abats frais de porc fermier</t>
  </si>
  <si>
    <t>21/88</t>
  </si>
  <si>
    <t>Jambon cuit supérieur entier et prétranché</t>
  </si>
  <si>
    <t>22/88</t>
  </si>
  <si>
    <t>Association Limousine de la Qualité et de l'Origine (Limousin Promotion)</t>
  </si>
  <si>
    <t>26/88</t>
  </si>
  <si>
    <t>23/88</t>
  </si>
  <si>
    <t>Jeunes bovins (hors CPC)</t>
  </si>
  <si>
    <t>17/88</t>
  </si>
  <si>
    <t>35/88</t>
  </si>
  <si>
    <t>Poule fermière, élevée en liberté, entière et découpes, fraîche ou surgelée</t>
  </si>
  <si>
    <t>Œufs / Poules (CPC)</t>
  </si>
  <si>
    <t>45/88</t>
  </si>
  <si>
    <t>Jambon cuit supérieur de porc fermier entier ou prétranché</t>
  </si>
  <si>
    <t>46/88</t>
  </si>
  <si>
    <t>Jambon sec supérieur de porc fermier</t>
  </si>
  <si>
    <t>47/88</t>
  </si>
  <si>
    <t>Saucisse fraîche de porc fermier</t>
  </si>
  <si>
    <t>56/88</t>
  </si>
  <si>
    <t>29/89</t>
  </si>
  <si>
    <t>14/89</t>
  </si>
  <si>
    <t>Chapon jaune fermier élevé en plein air, entier et découpes, frais ou surgelé</t>
  </si>
  <si>
    <t>03/89</t>
  </si>
  <si>
    <t>Viande, abats et viande hachée, frais et surgelés, de gros bovins de race charolaise</t>
  </si>
  <si>
    <t>Charolais terroir</t>
  </si>
  <si>
    <t>04/89</t>
  </si>
  <si>
    <t>Viandes et abats frais de porc</t>
  </si>
  <si>
    <t>05/89</t>
  </si>
  <si>
    <t>Viandes et abats frais de porc fermier</t>
  </si>
  <si>
    <t>Les Fermiers de Loire et Maine</t>
  </si>
  <si>
    <t>19/89</t>
  </si>
  <si>
    <t xml:space="preserve">A abroger </t>
  </si>
  <si>
    <t>09/89</t>
  </si>
  <si>
    <t>Viandes et abats de porc fermier élevé en plein air, frais et surgelés</t>
  </si>
  <si>
    <t>Association de Promotion des Viandes du Centre (APVC)</t>
  </si>
  <si>
    <t>10/89</t>
  </si>
  <si>
    <t>Crème fluide</t>
  </si>
  <si>
    <t>11/89</t>
  </si>
  <si>
    <t>12/89</t>
  </si>
  <si>
    <t>Canard mulard gavé entier, foie gras cru et produits de découpes crus frais et magrets surgelés</t>
  </si>
  <si>
    <t>Palmipèdes gras (CPC)</t>
  </si>
  <si>
    <t>Association pour la Promotion et la Défense des Produits de Palmipèdes à Foie gras du Sud-Ouest (PALSO)</t>
  </si>
  <si>
    <t>28/89</t>
  </si>
  <si>
    <t>16/89</t>
  </si>
  <si>
    <t>Foie gras cru et produits de découpe de canard mulard gavé</t>
  </si>
  <si>
    <t xml:space="preserve">Non produit </t>
  </si>
  <si>
    <t>01/89</t>
  </si>
  <si>
    <t>17/89</t>
  </si>
  <si>
    <t>Foie gras cru et produits de découpe d'oie gavée</t>
  </si>
  <si>
    <t>18/89</t>
  </si>
  <si>
    <t>22/89</t>
  </si>
  <si>
    <t>Viande fraîche de veau nourri au lait entier</t>
  </si>
  <si>
    <t>Association Viandes et Produits de Qualité de Manche Atlantique (AVPQMA)</t>
  </si>
  <si>
    <t>24/89</t>
  </si>
  <si>
    <t>Miel de lavande et de lavandin</t>
  </si>
  <si>
    <t>Produits bruts</t>
  </si>
  <si>
    <t>Mode 1 ou 2 en cours</t>
  </si>
  <si>
    <t>Syndicat des miels de Provence et des Alpes du Sud</t>
  </si>
  <si>
    <t>25/89</t>
  </si>
  <si>
    <t>Huîtres fines de claires vertes</t>
  </si>
  <si>
    <t>Groupement qualité Huîtres Marennes Oléron</t>
  </si>
  <si>
    <t>26/89</t>
  </si>
  <si>
    <t>Mimolette vieille et extra-vieille</t>
  </si>
  <si>
    <t>14/90</t>
  </si>
  <si>
    <t>22/90</t>
  </si>
  <si>
    <t>23/90</t>
  </si>
  <si>
    <t>17/90</t>
  </si>
  <si>
    <t>Viandes et abats de porc frais et surgelés</t>
  </si>
  <si>
    <t>04/90</t>
  </si>
  <si>
    <t>Pintade fermière élevée en plein air, entière et découpes, fraîche ou surgelée</t>
  </si>
  <si>
    <t>03/90</t>
  </si>
  <si>
    <t>Poulet noir fermier élevé en plein air, entier et découpes, frais ou surgelé</t>
  </si>
  <si>
    <t>20/90</t>
  </si>
  <si>
    <t>Caille fermière élevée en plein air</t>
  </si>
  <si>
    <t>31/90</t>
  </si>
  <si>
    <t>Viande et abats frais et surgelés d'agneau de plus de 14 kg de carcasse, nourri par tétée au pis au moins 60 jours</t>
  </si>
  <si>
    <t>33/90</t>
  </si>
  <si>
    <t>Saumon</t>
  </si>
  <si>
    <t>Scottish Quality Salmon Ltd</t>
  </si>
  <si>
    <t>35/90</t>
  </si>
  <si>
    <t>Kiwi Hayward</t>
  </si>
  <si>
    <t>Association de promotion des kiwis de l'Adour</t>
  </si>
  <si>
    <t>10/91</t>
  </si>
  <si>
    <t>Poularde jaune fermière élevée en plein air</t>
  </si>
  <si>
    <t>12/91</t>
  </si>
  <si>
    <t>13/91</t>
  </si>
  <si>
    <t>16/91</t>
  </si>
  <si>
    <t>05/91</t>
  </si>
  <si>
    <t>Melon</t>
  </si>
  <si>
    <t>Association Qualité Goût du Sud</t>
  </si>
  <si>
    <t>06/91</t>
  </si>
  <si>
    <t>Sel marin récolté manuellement</t>
  </si>
  <si>
    <t>Association pour la Promotion du Sel Artisanal (APROSELA)</t>
  </si>
  <si>
    <t>14/91</t>
  </si>
  <si>
    <t>07/91</t>
  </si>
  <si>
    <t>Salaisons sèches à base de viande de porc</t>
  </si>
  <si>
    <t>08/91</t>
  </si>
  <si>
    <t>09/91</t>
  </si>
  <si>
    <t>Jambon cru de pays</t>
  </si>
  <si>
    <t>15/91</t>
  </si>
  <si>
    <t>02/91</t>
  </si>
  <si>
    <t>Syndicat des volailles fermières de la Drôme</t>
  </si>
  <si>
    <t>17/91</t>
  </si>
  <si>
    <t>Viande et abats, frais et surgelés de gros bovins de race blonde d'Aquitaine</t>
  </si>
  <si>
    <t>Association Bœuf Blond d'Aquitaine</t>
  </si>
  <si>
    <t>11/91</t>
  </si>
  <si>
    <t>Poularde fermière élevée en plein air, entière et découpes, fraîche ou surgelée</t>
  </si>
  <si>
    <t>18/91</t>
  </si>
  <si>
    <t>Viande et abats frais de gros bovins de boucherie</t>
  </si>
  <si>
    <t>Association Bœuf de Chalosse</t>
  </si>
  <si>
    <t>15/92</t>
  </si>
  <si>
    <t>23/92</t>
  </si>
  <si>
    <t>18/92</t>
  </si>
  <si>
    <t>16/92</t>
  </si>
  <si>
    <t>06/92</t>
  </si>
  <si>
    <t>13/92</t>
  </si>
  <si>
    <t>Poularde fermière élevée en plein air</t>
  </si>
  <si>
    <t>14/92</t>
  </si>
  <si>
    <t>09/92</t>
  </si>
  <si>
    <t>19/92</t>
  </si>
  <si>
    <t>Viande et abats frais et surgelés d'agneau nourri exclusivement au lait maternel par tétée au pis</t>
  </si>
  <si>
    <t>Association Régionale des Eleveurs Ovins Viande et Lait d'Aquitaine (AREOVLA)</t>
  </si>
  <si>
    <t>20/92</t>
  </si>
  <si>
    <t>10/92</t>
  </si>
  <si>
    <t>Poularde noire fermière élevée en plein air</t>
  </si>
  <si>
    <t>09/93</t>
  </si>
  <si>
    <t>07/93</t>
  </si>
  <si>
    <t>Poularde jaune fermière élevée en plein air, entière et découpes, fraîche ou surgelée</t>
  </si>
  <si>
    <t>06/93</t>
  </si>
  <si>
    <t>15/93</t>
  </si>
  <si>
    <t>Dinde de noël fermière élevée en plein air</t>
  </si>
  <si>
    <t>08/93</t>
  </si>
  <si>
    <t>Interprofession Régionale Veau d'Aveyron (IRVA)</t>
  </si>
  <si>
    <t>16/93</t>
  </si>
  <si>
    <t>Viande fraîche de gros bovins</t>
  </si>
  <si>
    <t>17/93</t>
  </si>
  <si>
    <t>Viande fraiche et surgelée, et abats frais d’agneau de plus de 14 kg carcasse, nourri par tétée au pis au moins 60 jours</t>
  </si>
  <si>
    <t>Association pour la défense et la promotion des agneaux certifiés en Poitou Charentes (ADPAP)</t>
  </si>
  <si>
    <t>03/93</t>
  </si>
  <si>
    <t>02/93</t>
  </si>
  <si>
    <t>16/94</t>
  </si>
  <si>
    <t>Chapon de pintade fermier élevé en plein air</t>
  </si>
  <si>
    <t>02/94</t>
  </si>
  <si>
    <t>Viande fraîche de gros bovins de boucherie</t>
  </si>
  <si>
    <t>Association Belle Bleue Promotion</t>
  </si>
  <si>
    <t>17/94</t>
  </si>
  <si>
    <t>Chapon de pintade jaune fermier élevé en plein air, entier et découpes, frais ou surgelé</t>
  </si>
  <si>
    <t>03/94</t>
  </si>
  <si>
    <t>Viande et abats frais et surgelés d'agneau de plus de 15 kg de carcasse, nourri par tétée au pis au moins 60 jours</t>
  </si>
  <si>
    <t>08/94</t>
  </si>
  <si>
    <t>04/94</t>
  </si>
  <si>
    <t>Saumon fumé</t>
  </si>
  <si>
    <t>21/94</t>
  </si>
  <si>
    <t>09/94</t>
  </si>
  <si>
    <t>Pintade jaune fermière élevée en plein air</t>
  </si>
  <si>
    <t>14/94</t>
  </si>
  <si>
    <t>13/94</t>
  </si>
  <si>
    <t>Miel de toutes fleurs</t>
  </si>
  <si>
    <t>15/94</t>
  </si>
  <si>
    <t>10/94</t>
  </si>
  <si>
    <t>01/94</t>
  </si>
  <si>
    <t>19/94</t>
  </si>
  <si>
    <t>02/95</t>
  </si>
  <si>
    <t>Viande fraîche d'agneau de plus de 15 kg de carcasse, nourri par tétée au pis au moins 60 jours</t>
  </si>
  <si>
    <t>08/95</t>
  </si>
  <si>
    <t>09/95</t>
  </si>
  <si>
    <t>Viande fraîche d'agneau de plus de 13 kg carcasse, nourri par tétée au pis au moins 60 jours</t>
  </si>
  <si>
    <t>Association CESAR</t>
  </si>
  <si>
    <t>13/95</t>
  </si>
  <si>
    <t>14/95</t>
  </si>
  <si>
    <t>Poulet blanc à pattes bleues fermier élevé en plein air, entier et découpes, frais ou surgelé</t>
  </si>
  <si>
    <t>03/95</t>
  </si>
  <si>
    <t>01/96</t>
  </si>
  <si>
    <t>Lentilles vertes</t>
  </si>
  <si>
    <t>Association des Lentilles vertes du Berry</t>
  </si>
  <si>
    <t>04/96</t>
  </si>
  <si>
    <t>Pommes</t>
  </si>
  <si>
    <t>Syndicat des Vergers de Haute-Durance</t>
  </si>
  <si>
    <t>02/97</t>
  </si>
  <si>
    <t>03/97</t>
  </si>
  <si>
    <t>04/97</t>
  </si>
  <si>
    <t>01/97</t>
  </si>
  <si>
    <t>05/97</t>
  </si>
  <si>
    <t>Betteraves rouges cuites sous vide</t>
  </si>
  <si>
    <t>Association Betterave Plus</t>
  </si>
  <si>
    <t>17/97</t>
  </si>
  <si>
    <t>Chapon fermier élevé en plein air, entier et découpes, frais</t>
  </si>
  <si>
    <t>11/97</t>
  </si>
  <si>
    <t>Pintade fermière élevée en plein air, entière et découpes, fraîche</t>
  </si>
  <si>
    <t>16/97</t>
  </si>
  <si>
    <t>09/97</t>
  </si>
  <si>
    <t>Œufs de poules élevées en plein air</t>
  </si>
  <si>
    <t>12/97</t>
  </si>
  <si>
    <t>Association de défense du Bœuf de Bazas</t>
  </si>
  <si>
    <t>13/97</t>
  </si>
  <si>
    <t>Lapin fermier</t>
  </si>
  <si>
    <t>Autres viandes (hors CPC)</t>
  </si>
  <si>
    <t>14/97</t>
  </si>
  <si>
    <t>Ravioles</t>
  </si>
  <si>
    <t>Association de défense de la véritable Raviole du Dauphiné</t>
  </si>
  <si>
    <t>18/97</t>
  </si>
  <si>
    <t>Viande et abats frais et surgelés de gros bovins de race gasconne</t>
  </si>
  <si>
    <t>Groupe Gascon</t>
  </si>
  <si>
    <t>19/97</t>
  </si>
  <si>
    <t>Haricot</t>
  </si>
  <si>
    <t>Association interprofessionnelle du Haricot tarbais</t>
  </si>
  <si>
    <t>20/97</t>
  </si>
  <si>
    <t>14/98</t>
  </si>
  <si>
    <t>08/98</t>
  </si>
  <si>
    <t>Association pour la qualité, la recherche et le développement des légumes prêts à l'emploi (AQRD)</t>
  </si>
  <si>
    <t>13/98</t>
  </si>
  <si>
    <t>10/98</t>
  </si>
  <si>
    <t>Reine-Claude</t>
  </si>
  <si>
    <t>Organisme de défense et de gestion du Label rouge Reine-Claude</t>
  </si>
  <si>
    <t>05/98</t>
  </si>
  <si>
    <t>02/98</t>
  </si>
  <si>
    <t>Dinde de découpe fermière élevée en plein air</t>
  </si>
  <si>
    <t>23/98</t>
  </si>
  <si>
    <t>25/98</t>
  </si>
  <si>
    <t>06/98</t>
  </si>
  <si>
    <t>15/98</t>
  </si>
  <si>
    <t>Lingot</t>
  </si>
  <si>
    <t>Association Lingot du Nord</t>
  </si>
  <si>
    <t>16/98</t>
  </si>
  <si>
    <t>Viandes fraîches de porc</t>
  </si>
  <si>
    <t>Association de défense et de promotion de la viande de porc de Franche-Comté</t>
  </si>
  <si>
    <t>11/98</t>
  </si>
  <si>
    <t>Poulet cou nu fermier élevé en plein air</t>
  </si>
  <si>
    <t>18/98</t>
  </si>
  <si>
    <t>Œufs fermiers de poules élevées en plein air</t>
  </si>
  <si>
    <t>Association Organisation de Défense et de Gestion des Produits Fermiers</t>
  </si>
  <si>
    <t>21/98</t>
  </si>
  <si>
    <t>Pintadeau</t>
  </si>
  <si>
    <t>Volailles (hors CPC)</t>
  </si>
  <si>
    <t>Syndicat de défense du Pintadeau de la Drôme</t>
  </si>
  <si>
    <t>22/98</t>
  </si>
  <si>
    <t>Huîtres pousse en claire</t>
  </si>
  <si>
    <t>01/99</t>
  </si>
  <si>
    <t>Viande et abats frais et surgelés de gros bovins fermiers de race Aubrac</t>
  </si>
  <si>
    <t>Association bœuf fermier Aubrac (BFA)</t>
  </si>
  <si>
    <t>03/99</t>
  </si>
  <si>
    <t>25/99</t>
  </si>
  <si>
    <t>Poularde fermière élevée en plein air, entière et découpes, fraîche</t>
  </si>
  <si>
    <t>15/99</t>
  </si>
  <si>
    <t>Cidre de variété Guillevic</t>
  </si>
  <si>
    <t>Mode 2 en cours</t>
  </si>
  <si>
    <t>Association Royal Guillevic</t>
  </si>
  <si>
    <t>16/99</t>
  </si>
  <si>
    <t>Viande fraîche d'agneau nourri essentiellement au lait maternel, par tétée au pis, non sevré, pouvant recevoir une complémentation par un aliment concentré</t>
  </si>
  <si>
    <t>Non Produit-suspendu car sans DQS ni DCS</t>
  </si>
  <si>
    <t>Association de l'agneau de Pauillac</t>
  </si>
  <si>
    <t>22/99</t>
  </si>
  <si>
    <t>21/99</t>
  </si>
  <si>
    <t>26/99</t>
  </si>
  <si>
    <t>28/99</t>
  </si>
  <si>
    <t>Brie au lait thermisé, crème et protéines de lait pasteurisées</t>
  </si>
  <si>
    <t>29/99</t>
  </si>
  <si>
    <t>Jambons cuits supérieurs, entiers ou tranchés, préemballés</t>
  </si>
  <si>
    <t>30/99</t>
  </si>
  <si>
    <t>Association pour la promotion et la production du veau des monts du Velay et Forez</t>
  </si>
  <si>
    <t>32/99</t>
  </si>
  <si>
    <t>Découpes et morceaux de poulet fermier aromatisés/condimentés/marinés</t>
  </si>
  <si>
    <t>33/99</t>
  </si>
  <si>
    <t>Sardines à l'huile d'olive vierge extra préparées à l'ancienne</t>
  </si>
  <si>
    <t>34/99</t>
  </si>
  <si>
    <t>35/99</t>
  </si>
  <si>
    <t>Œufs fermiers</t>
  </si>
  <si>
    <t>01/00</t>
  </si>
  <si>
    <t>Produits cuits de dinde fermière élevée en plein air</t>
  </si>
  <si>
    <t>16/00</t>
  </si>
  <si>
    <t>19/00</t>
  </si>
  <si>
    <t>03/00</t>
  </si>
  <si>
    <t>15/00</t>
  </si>
  <si>
    <t>17/00</t>
  </si>
  <si>
    <t>04/01</t>
  </si>
  <si>
    <t>Abricot</t>
  </si>
  <si>
    <t>11/01</t>
  </si>
  <si>
    <t>A abroger</t>
  </si>
  <si>
    <t>18/01</t>
  </si>
  <si>
    <t>08/01</t>
  </si>
  <si>
    <t>14/01</t>
  </si>
  <si>
    <t>Poulet jaune fermier élevé en plein air, entier et découpes, frais</t>
  </si>
  <si>
    <t>09/01</t>
  </si>
  <si>
    <t>Pommes de terre à chair ferme Pompadour</t>
  </si>
  <si>
    <t>Association Pompadour Label Rouge</t>
  </si>
  <si>
    <t>28/01</t>
  </si>
  <si>
    <t>12/01</t>
  </si>
  <si>
    <t>Pizzas cuites au feu de bois surgelées</t>
  </si>
  <si>
    <t>19/01</t>
  </si>
  <si>
    <t>02/01</t>
  </si>
  <si>
    <t>22/01</t>
  </si>
  <si>
    <t>Baguette de pain de tradition française</t>
  </si>
  <si>
    <t>Association Club le Boulanger</t>
  </si>
  <si>
    <t>23/01</t>
  </si>
  <si>
    <t>29/01</t>
  </si>
  <si>
    <t>Viande hachée fraîche et surgelée de gros bovins de boucherie</t>
  </si>
  <si>
    <t>ATABLE</t>
  </si>
  <si>
    <t>30/01</t>
  </si>
  <si>
    <t>Poulet fermier rôti et découpes cuites de poulet fermier</t>
  </si>
  <si>
    <t>02/02</t>
  </si>
  <si>
    <t>Brioche</t>
  </si>
  <si>
    <t>04/02</t>
  </si>
  <si>
    <t>06/02</t>
  </si>
  <si>
    <t>Les fermiers de nos provinces</t>
  </si>
  <si>
    <t>09/02</t>
  </si>
  <si>
    <t>Viande et abats frais et surgelés de gros bovins de race Blonde d'Aquitaine</t>
  </si>
  <si>
    <t>Association des Produits Terroirs du Sud Ouest (APTSO)</t>
  </si>
  <si>
    <t>10/02</t>
  </si>
  <si>
    <t>01/02</t>
  </si>
  <si>
    <t>11/02</t>
  </si>
  <si>
    <t>Coquille Saint-Jacques entière et fraîche</t>
  </si>
  <si>
    <t>Association Normandie Fraîcheur Mer (NFM)</t>
  </si>
  <si>
    <t>18/02</t>
  </si>
  <si>
    <t>12/02</t>
  </si>
  <si>
    <t>13/02</t>
  </si>
  <si>
    <t>15/02</t>
  </si>
  <si>
    <t>Turbot et découpes de turbot d'aquaculture marine</t>
  </si>
  <si>
    <t>Association Turbot Qualité</t>
  </si>
  <si>
    <t>19/02</t>
  </si>
  <si>
    <t>Produits transformés de canards mulards gavés</t>
  </si>
  <si>
    <t>Association label foie gras des landes</t>
  </si>
  <si>
    <t>01/03</t>
  </si>
  <si>
    <t>Conserves de sardines pêchées à la bolinche</t>
  </si>
  <si>
    <t>Association Poissons Bleus de Bretagne (PBB)</t>
  </si>
  <si>
    <t>02/03</t>
  </si>
  <si>
    <t>Herbes de Provence</t>
  </si>
  <si>
    <t>Association Interprofessionnelle pour les Herbes de Provence (AIHP)</t>
  </si>
  <si>
    <t>03/03</t>
  </si>
  <si>
    <t>Betteraves rouges</t>
  </si>
  <si>
    <t>Association pour la qualité de la betterave rouge (APQBR)</t>
  </si>
  <si>
    <t>04/03</t>
  </si>
  <si>
    <t>Fromage à raclette</t>
  </si>
  <si>
    <t>05/03</t>
  </si>
  <si>
    <t>Crevette d'élevage Penaeus monodon présentée entière crue surgelée ou entière crue surgelée “corps décortiqué“ ou entière cuite réfrigérée</t>
  </si>
  <si>
    <t>Mode 1 (transfert non réalisé)</t>
  </si>
  <si>
    <t>Association Ile rouge Nosy Mena</t>
  </si>
  <si>
    <t>08/03</t>
  </si>
  <si>
    <t>03/04</t>
  </si>
  <si>
    <t>04/04</t>
  </si>
  <si>
    <t>08/04</t>
  </si>
  <si>
    <t>Viande et abats frais et surgelés de gros bovins de race Salers</t>
  </si>
  <si>
    <t>Association Salers Label Rouge (ASLR)</t>
  </si>
  <si>
    <t>11/04</t>
  </si>
  <si>
    <t>Farine pour pain de tradition française</t>
  </si>
  <si>
    <t>12/04</t>
  </si>
  <si>
    <t>Viande et abats frais de porc</t>
  </si>
  <si>
    <t>Le Cochon du Druide</t>
  </si>
  <si>
    <t>06/04</t>
  </si>
  <si>
    <t>Chapon blanc à pattes bleues fermier élevé en plein air, entier et découpes, frais ou surgelé</t>
  </si>
  <si>
    <t>02/05</t>
  </si>
  <si>
    <t>Viandes et abats, frais ou surgelés, de porc</t>
  </si>
  <si>
    <t>Association pour l'Organisation et la promotion des Animaux sous Label (OPALE)</t>
  </si>
  <si>
    <t>04/05</t>
  </si>
  <si>
    <t>Pain de tradition française</t>
  </si>
  <si>
    <t>PC - Suspendu</t>
  </si>
  <si>
    <t>Groupement Qualité Pavé Label Rouge</t>
  </si>
  <si>
    <t>05/05</t>
  </si>
  <si>
    <t>09/05</t>
  </si>
  <si>
    <t>Farine de blé</t>
  </si>
  <si>
    <t>Association Blé Farine Pain de Qualité</t>
  </si>
  <si>
    <t>17/05</t>
  </si>
  <si>
    <t>Produits de saucisserie à l'ancienne</t>
  </si>
  <si>
    <t>18/05</t>
  </si>
  <si>
    <t>Rillettes pur porc</t>
  </si>
  <si>
    <t>19/05</t>
  </si>
  <si>
    <t>Pâtés supérieurs</t>
  </si>
  <si>
    <t>20/05</t>
  </si>
  <si>
    <t>Saucissons cuits supérieurs</t>
  </si>
  <si>
    <t>23/05</t>
  </si>
  <si>
    <t>Pâtés en croûte supérieurs</t>
  </si>
  <si>
    <t>06/05</t>
  </si>
  <si>
    <t>26/05</t>
  </si>
  <si>
    <t>Viande fraîche de gros bovins de race Parthenaise</t>
  </si>
  <si>
    <t>Association de promotion de la viande bovine de race parthenaise (APVP)</t>
  </si>
  <si>
    <t>27/05</t>
  </si>
  <si>
    <t>Haricots blancs</t>
  </si>
  <si>
    <t>29/05</t>
  </si>
  <si>
    <t>Pâté de campagne supérieur</t>
  </si>
  <si>
    <t>31/05</t>
  </si>
  <si>
    <t>Saumon Atlantique</t>
  </si>
  <si>
    <t>33/05</t>
  </si>
  <si>
    <t>Saucisse chevillée et Jésus chevillé</t>
  </si>
  <si>
    <t>Association de défense et de promotion des charcuteries et salaisons IGP de Franche-Comté (A2M)</t>
  </si>
  <si>
    <t>08/05</t>
  </si>
  <si>
    <t>02/06</t>
  </si>
  <si>
    <t>Sardines et filets de sardines pêchées à la bolinche</t>
  </si>
  <si>
    <t>11/06</t>
  </si>
  <si>
    <t>12/06</t>
  </si>
  <si>
    <t>01/06</t>
  </si>
  <si>
    <t>18/06</t>
  </si>
  <si>
    <t>Chapon noir fermier élevé en plein air, entier et découpes, frais</t>
  </si>
  <si>
    <t>14/06</t>
  </si>
  <si>
    <t>Rôti cuit supérieur</t>
  </si>
  <si>
    <t>16/06</t>
  </si>
  <si>
    <t>Viandes fraîches et surgelées, préparations dérivées et abats frais de porc</t>
  </si>
  <si>
    <t>17/06</t>
  </si>
  <si>
    <t>Viandes et abats de porc, frais et surgelés</t>
  </si>
  <si>
    <t>19/06</t>
  </si>
  <si>
    <t>Flageolet vert</t>
  </si>
  <si>
    <t>20/06</t>
  </si>
  <si>
    <t>Farine panifiable pour pain courant</t>
  </si>
  <si>
    <t>21/06</t>
  </si>
  <si>
    <t>Association pour la Qualité dans la filière œuf (AQFO)</t>
  </si>
  <si>
    <t>25/06</t>
  </si>
  <si>
    <t>Farine type 45 label rouge pour pâtisserie</t>
  </si>
  <si>
    <t>04/06</t>
  </si>
  <si>
    <t>05/06</t>
  </si>
  <si>
    <t>27/06</t>
  </si>
  <si>
    <t>Conserves de thon</t>
  </si>
  <si>
    <t>31/06</t>
  </si>
  <si>
    <t>Viandes fraîches ou surgelées et abats frais de porc</t>
  </si>
  <si>
    <t>32/06</t>
  </si>
  <si>
    <t>Jambon persillé</t>
  </si>
  <si>
    <t>Association des fabricants bourguignons de jambon persillé ( AFBJP)</t>
  </si>
  <si>
    <t>34/06</t>
  </si>
  <si>
    <t>35/06</t>
  </si>
  <si>
    <t>23/06</t>
  </si>
  <si>
    <t>05/07</t>
  </si>
  <si>
    <t>Association pour la renommée et la gestion de l'agneau laiton (REGAL)</t>
  </si>
  <si>
    <t>04/07</t>
  </si>
  <si>
    <t>06/07</t>
  </si>
  <si>
    <t>Saucisse fraîche et chair à saucisse</t>
  </si>
  <si>
    <t>07/07</t>
  </si>
  <si>
    <t>Viande et abats frais et surgelés d'agneau de 13 à 22 kg de carcasse, nourri par tétée au pis au moins 70 jours ou jusqu'à abattage si abattu entre 60 et 69 jours</t>
  </si>
  <si>
    <t>Fédération des Ovins sous Signe de Qualité et d'Origine (OVIQUAL)</t>
  </si>
  <si>
    <t>01/07</t>
  </si>
  <si>
    <t>Mini-chapon fermier élevé en plein air</t>
  </si>
  <si>
    <t>02/08</t>
  </si>
  <si>
    <t>Saucisses et saucissons secs, recette à base principalement de porc charcutier</t>
  </si>
  <si>
    <t>Consortium des Salaisons d'Auvergne (CSA)</t>
  </si>
  <si>
    <t>03/08</t>
  </si>
  <si>
    <t>Saucisses et saucissons secs, recette à base principalement de coche</t>
  </si>
  <si>
    <t>04/08</t>
  </si>
  <si>
    <t>05/08</t>
  </si>
  <si>
    <t>06/08</t>
  </si>
  <si>
    <t>Salaisons sèches à base de viande de coche</t>
  </si>
  <si>
    <t>07/08</t>
  </si>
  <si>
    <t>09/08</t>
  </si>
  <si>
    <t>Produits de saucisserie</t>
  </si>
  <si>
    <t>10/08</t>
  </si>
  <si>
    <t>Produits cuits de poulet fermier élevé en liberté</t>
  </si>
  <si>
    <t>11/08</t>
  </si>
  <si>
    <t>Viande et abats frais et surgelés d'agneau nourri exclusivement au lait maternel</t>
  </si>
  <si>
    <t>Groupement Qualité des Bergers Basco-Béarnais (GQBBB)</t>
  </si>
  <si>
    <t>12/08</t>
  </si>
  <si>
    <t>13/08</t>
  </si>
  <si>
    <t>14/08</t>
  </si>
  <si>
    <t>16/08</t>
  </si>
  <si>
    <t>Fraise</t>
  </si>
  <si>
    <t>Association des fruits et légumes du Lot et Garonne (AIFLG)</t>
  </si>
  <si>
    <t>01/09</t>
  </si>
  <si>
    <t>Choucroute</t>
  </si>
  <si>
    <t>Association de promotion de la choucroute légume</t>
  </si>
  <si>
    <t>04/09</t>
  </si>
  <si>
    <t>Soupe de poissons</t>
  </si>
  <si>
    <t>Association CAPS QUALITE</t>
  </si>
  <si>
    <t>07/09</t>
  </si>
  <si>
    <t>Noix de Saint-Jacques (Pecten maximus) fraîches ou surgelées</t>
  </si>
  <si>
    <t>08/09</t>
  </si>
  <si>
    <t>Coppa</t>
  </si>
  <si>
    <t>09/09</t>
  </si>
  <si>
    <t>Pancetta</t>
  </si>
  <si>
    <t>10/09</t>
  </si>
  <si>
    <t>Produits de saucisserie issus de viandes de porc</t>
  </si>
  <si>
    <t>Non produit</t>
  </si>
  <si>
    <t>01/10</t>
  </si>
  <si>
    <t>Filets de maquereaux en conserve</t>
  </si>
  <si>
    <t>02/10</t>
  </si>
  <si>
    <t>04/10</t>
  </si>
  <si>
    <t>Pâté de campagne</t>
  </si>
  <si>
    <t>05/10</t>
  </si>
  <si>
    <t>Soupe de poisson - Petite pêche de moins de 24 heures</t>
  </si>
  <si>
    <t>Association Saveurs et Littoral d'Oc (SLO)</t>
  </si>
  <si>
    <t>06/10</t>
  </si>
  <si>
    <t>07/10</t>
  </si>
  <si>
    <t>Bulbes à fleurs de dahlias</t>
  </si>
  <si>
    <t>08/10</t>
  </si>
  <si>
    <t>Soupe rouge de la mer</t>
  </si>
  <si>
    <t>Association pour la valorisation des produits de la pêche en Méditerranée (VALPEM)</t>
  </si>
  <si>
    <t>01/11</t>
  </si>
  <si>
    <t>Bar d'aquaculture marine</t>
  </si>
  <si>
    <t xml:space="preserve">Mode 2 </t>
  </si>
  <si>
    <t>Syndicat des aquaculteurs corses « MSC Mare e Stagni Corsi »</t>
  </si>
  <si>
    <t>02/11</t>
  </si>
  <si>
    <t>Daurade d'aquaculture marine</t>
  </si>
  <si>
    <t>03/11</t>
  </si>
  <si>
    <t>Maigre d’aquaculture marine</t>
  </si>
  <si>
    <t>08/11</t>
  </si>
  <si>
    <t>07/11</t>
  </si>
  <si>
    <t>04/11</t>
  </si>
  <si>
    <t>Filets de hareng fumé doux</t>
  </si>
  <si>
    <t>05/11</t>
  </si>
  <si>
    <t>Viande fraîche de gros bovins de race Blonde d'Aquitaine</t>
  </si>
  <si>
    <t>01/12</t>
  </si>
  <si>
    <t>Viande fraîche ou surgelée d'agneau de plus de 14 kg de carcasse, nourri par tétée au pis au moins 60 jours</t>
  </si>
  <si>
    <t>Association de Promotion des Agneaux de l'Adret</t>
  </si>
  <si>
    <t>02/12</t>
  </si>
  <si>
    <t>Cassoulet appertisé</t>
  </si>
  <si>
    <t>06/12</t>
  </si>
  <si>
    <t>Association Les œufs de la Mère Eugénie</t>
  </si>
  <si>
    <t>04/12</t>
  </si>
  <si>
    <t>Poulet blanc cou nu fermier élevé en liberté</t>
  </si>
  <si>
    <t>05/12</t>
  </si>
  <si>
    <t>Poulet jaune fermier de 100 jours élevé en liberté</t>
  </si>
  <si>
    <t>01/13</t>
  </si>
  <si>
    <t>02/13</t>
  </si>
  <si>
    <t>Pâté de porc fermier</t>
  </si>
  <si>
    <t>03/13</t>
  </si>
  <si>
    <t>Saucisson sec supérieur, saucisse sèche supérieure de porc fermier</t>
  </si>
  <si>
    <t>06/13</t>
  </si>
  <si>
    <t>Noix de coquilles Saint-Jacques surgelées (Pecten maximus)</t>
  </si>
  <si>
    <t>Breizh Filière Mer</t>
  </si>
  <si>
    <t>08/13</t>
  </si>
  <si>
    <t>Viande fraîche de veau nourri par tétée au pis pouvant recevoir une alimentation complémentaire solide</t>
  </si>
  <si>
    <t>07/13</t>
  </si>
  <si>
    <t>04/13</t>
  </si>
  <si>
    <t>09/14</t>
  </si>
  <si>
    <t>Mini-chapon blanc fermier élevé en plein air</t>
  </si>
  <si>
    <t>02/14</t>
  </si>
  <si>
    <t>Tartiflette au reblochon ou reblochon de Savoie</t>
  </si>
  <si>
    <t>Association de Promotion des Produits Alimentaires à base de Reblochon (APPARe)</t>
  </si>
  <si>
    <t>03/14</t>
  </si>
  <si>
    <t>Clémentine</t>
  </si>
  <si>
    <t>Association pour la promotion et la défense de la clémentine de Corse (APRODEC)</t>
  </si>
  <si>
    <t>08/14</t>
  </si>
  <si>
    <t>Mini-chapon fermier élevé en plein air, entier et découpes, frais ou surgelé</t>
  </si>
  <si>
    <t>01/14</t>
  </si>
  <si>
    <t>Chapon de pintade fermier élevé en plein air, entier et découpes, frais ou surgelé</t>
  </si>
  <si>
    <t>04/14</t>
  </si>
  <si>
    <t>Endives de pleine terre</t>
  </si>
  <si>
    <t xml:space="preserve">Association Endive de pleine terre  </t>
  </si>
  <si>
    <t>05/14</t>
  </si>
  <si>
    <t>Farine de meule</t>
  </si>
  <si>
    <t>06/14</t>
  </si>
  <si>
    <t>Moules de filières élevées en pleine mer</t>
  </si>
  <si>
    <t>Association des Producteurs de Moules de Filières des Pertuis</t>
  </si>
  <si>
    <t>07/14</t>
  </si>
  <si>
    <t xml:space="preserve">Saumon farci, farce aux petits légumes </t>
  </si>
  <si>
    <t>10/14</t>
  </si>
  <si>
    <t>11/14</t>
  </si>
  <si>
    <t>12/14</t>
  </si>
  <si>
    <t>02/15</t>
  </si>
  <si>
    <t>Marron</t>
  </si>
  <si>
    <t>Union interprofessionnelle de la chataigne du Perigord Limousin Midi Pyrénées</t>
  </si>
  <si>
    <t>03/15</t>
  </si>
  <si>
    <t>Cassoulet au porc appertisé</t>
  </si>
  <si>
    <t>04/15</t>
  </si>
  <si>
    <t>Viande, abats et gras de coche</t>
  </si>
  <si>
    <t>01/15</t>
  </si>
  <si>
    <t>06/15</t>
  </si>
  <si>
    <t>Plants de rosier de jardin</t>
  </si>
  <si>
    <t>01/16</t>
  </si>
  <si>
    <t>Pâté de foie de volailles supérieur</t>
  </si>
  <si>
    <t>02/16</t>
  </si>
  <si>
    <t xml:space="preserve">Conserves de maquereaux </t>
  </si>
  <si>
    <t>03/16</t>
  </si>
  <si>
    <t>Moules</t>
  </si>
  <si>
    <t>04/16</t>
  </si>
  <si>
    <t>Piment doux</t>
  </si>
  <si>
    <t>Syndicat de Défense et de Promotion du Piment doux du Pays Basque et du Seignanx (SPDPBS)</t>
  </si>
  <si>
    <t>05/16</t>
  </si>
  <si>
    <t>Sapin de Noël coupé</t>
  </si>
  <si>
    <t>06/16</t>
  </si>
  <si>
    <t xml:space="preserve">Andouillette supérieure pur porc </t>
  </si>
  <si>
    <t>07/16</t>
  </si>
  <si>
    <t>Rillettes de saumon</t>
  </si>
  <si>
    <t>08/16</t>
  </si>
  <si>
    <t xml:space="preserve">Plants de géraniums </t>
  </si>
  <si>
    <t>01/17</t>
  </si>
  <si>
    <t>Fraises</t>
  </si>
  <si>
    <t>02/17</t>
  </si>
  <si>
    <t>Saumon farci</t>
  </si>
  <si>
    <t>03/17</t>
  </si>
  <si>
    <t>06/17</t>
  </si>
  <si>
    <t>Véritable merguez</t>
  </si>
  <si>
    <t>07/17</t>
  </si>
  <si>
    <t>Jambon cuit supérieur</t>
  </si>
  <si>
    <t>08/17</t>
  </si>
  <si>
    <t>Cerises</t>
  </si>
  <si>
    <t>04/17</t>
  </si>
  <si>
    <t>05/17</t>
  </si>
  <si>
    <t>02/18</t>
  </si>
  <si>
    <t xml:space="preserve">Pomme de terre primeur </t>
  </si>
  <si>
    <t>01/18</t>
  </si>
  <si>
    <t>03/18</t>
  </si>
  <si>
    <t>Crème anglaise</t>
  </si>
  <si>
    <t>04/18</t>
  </si>
  <si>
    <t xml:space="preserve">Faisselle </t>
  </si>
  <si>
    <t>05/18</t>
  </si>
  <si>
    <t>Produits de poitrine de porc nature ou fumés</t>
  </si>
  <si>
    <t>06/18</t>
  </si>
  <si>
    <t xml:space="preserve">Lardons fumés supérieurs </t>
  </si>
  <si>
    <t>07/18</t>
  </si>
  <si>
    <t>Conserves de thon albacore</t>
  </si>
  <si>
    <t>01/20</t>
  </si>
  <si>
    <t>Produit de saucisserie</t>
  </si>
  <si>
    <t>02/20</t>
  </si>
  <si>
    <t>Pommes de terre de consommation à chair ferme</t>
  </si>
  <si>
    <t>03/20</t>
  </si>
  <si>
    <t>Hachis Parmentier surgelé</t>
  </si>
  <si>
    <t>04/20</t>
  </si>
  <si>
    <t>Viandes, abats et préparations de viande, frais ou surgelés, de porc</t>
  </si>
  <si>
    <t>Le cochon des géants</t>
  </si>
  <si>
    <t>07/20</t>
  </si>
  <si>
    <t xml:space="preserve">Chapon de pintade élevé en plein air </t>
  </si>
  <si>
    <t>06/20</t>
  </si>
  <si>
    <t xml:space="preserve">Chapon de pintade fermier élevé en plein air </t>
  </si>
  <si>
    <t>05/20</t>
  </si>
  <si>
    <t xml:space="preserve">Poularde jaune fermière élevée en plein air </t>
  </si>
  <si>
    <t>01/21</t>
  </si>
  <si>
    <t>Viande hachée surgelée de gros bovins de boucherie</t>
  </si>
  <si>
    <t>02/21</t>
  </si>
  <si>
    <t>Lasagnes bolognaises surgelées</t>
  </si>
  <si>
    <t>03/21</t>
  </si>
  <si>
    <t>Soupe aux araignées de mer</t>
  </si>
  <si>
    <t>04/21</t>
  </si>
  <si>
    <t>05/21</t>
  </si>
  <si>
    <t>Coquilles Saint-Jacques cuisinées surgelées</t>
  </si>
  <si>
    <t>06/21</t>
  </si>
  <si>
    <t>Pommes de terre de consommation pour frites</t>
  </si>
  <si>
    <t>07/21</t>
  </si>
  <si>
    <t>Arbres fruitiers de jardin</t>
  </si>
  <si>
    <t>01/22</t>
  </si>
  <si>
    <t>Mayonnaise</t>
  </si>
  <si>
    <t>02/22</t>
  </si>
  <si>
    <t>Nougat</t>
  </si>
  <si>
    <t>01/23</t>
  </si>
  <si>
    <t>Tomate</t>
  </si>
  <si>
    <t>02/23</t>
  </si>
  <si>
    <t>03/23</t>
  </si>
  <si>
    <t>Boudin blanc nature supérieur</t>
  </si>
  <si>
    <t>04/23</t>
  </si>
  <si>
    <t>Semoule de blé dur</t>
  </si>
  <si>
    <t>05/23</t>
  </si>
  <si>
    <t>Farine de Gruau</t>
  </si>
  <si>
    <t>06/23</t>
  </si>
  <si>
    <t>08/23</t>
  </si>
  <si>
    <t>Plant de tomate de jardin</t>
  </si>
  <si>
    <t>07/23</t>
  </si>
  <si>
    <t>Asperges</t>
  </si>
  <si>
    <t>Association ASPERGES DES LANDES</t>
  </si>
  <si>
    <t>01/24</t>
  </si>
  <si>
    <t>Lait entier non normalisé UHT</t>
  </si>
  <si>
    <t>Association "Lait vachement bon"</t>
  </si>
  <si>
    <t>03/25</t>
  </si>
  <si>
    <t>Pois chiche</t>
  </si>
  <si>
    <t>01/25</t>
  </si>
  <si>
    <t>Huître charnues affinées en mer</t>
  </si>
  <si>
    <t>02/25</t>
  </si>
  <si>
    <t xml:space="preserve">Farine T55 pour produits briochés et pâtes levées feuilletées </t>
  </si>
  <si>
    <t>Aucune mention</t>
  </si>
  <si>
    <t>Pourquoi Non?2</t>
  </si>
  <si>
    <t>Nombre total de descripteurs de la grille de caractérisation du dossier ESQS</t>
  </si>
  <si>
    <t>Viande, abats et produits élaborés, frais et surgelés de veau élevé sous la mère pouvant recevoir un aliment complémentaire liquide</t>
  </si>
  <si>
    <t>Viande fraîche et surgelée et viande cuite de gros bovins de race limousine</t>
  </si>
  <si>
    <t>Viande bovine, abats et produits élaborés, frais et surgelés et viande cuite d’animaux jeunes de race limousine</t>
  </si>
  <si>
    <t>Viande et abats, frais et surgelés, de veau élevé sous la mère pouvant recevoir un complément à base de fourrages et de céréales</t>
  </si>
  <si>
    <t>Viandes hachées et préparations de viande, fraîches et surgelées, de veau élevé sous la mère pouvant recevoir un complément à base de fourrages et de céréales</t>
  </si>
  <si>
    <t>Viande et abats frais et surgelés d'agneau de 14 à 22 kg de carcasse, nourri par tétée au pis au moins 90 jours ou jusqu'à abattage si abattu entre 70 et 89 jours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</si>
</sst>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Wingdings 3"/>
      <family val="1"/>
      <charset val="2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Segoe UI"/>
      <family val="2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sz val="9"/>
      <color rgb="FF006600"/>
      <name val="Arial"/>
      <family val="2"/>
    </font>
    <font>
      <i/>
      <sz val="9"/>
      <color rgb="FFFF0000"/>
      <name val="Arial"/>
      <family val="2"/>
    </font>
    <font>
      <i/>
      <sz val="9"/>
      <color rgb="FF006600"/>
      <name val="Arial"/>
      <family val="2"/>
    </font>
    <font>
      <sz val="9"/>
      <color rgb="FF00B050"/>
      <name val="Arial"/>
      <family val="2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i/>
      <sz val="12"/>
      <color rgb="FF002060"/>
      <name val="Calibri"/>
      <family val="2"/>
      <scheme val="minor"/>
    </font>
    <font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8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8"/>
      <color theme="1"/>
      <name val="Calibre"/>
    </font>
    <font>
      <sz val="48"/>
      <color theme="1"/>
      <name val="Arial Black"/>
      <family val="2"/>
    </font>
    <font>
      <sz val="33"/>
      <color theme="7" tint="-0.499984740745262"/>
      <name val="Arial Black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7">
    <xf numFmtId="0" fontId="0" fillId="0" borderId="0" xfId="0"/>
    <xf numFmtId="0" fontId="0" fillId="0" borderId="2" xfId="0" applyBorder="1"/>
    <xf numFmtId="15" fontId="3" fillId="2" borderId="0" xfId="0" applyNumberFormat="1" applyFont="1" applyFill="1" applyProtection="1">
      <protection locked="0"/>
    </xf>
    <xf numFmtId="15" fontId="1" fillId="2" borderId="0" xfId="0" applyNumberFormat="1" applyFont="1" applyFill="1" applyProtection="1">
      <protection locked="0"/>
    </xf>
    <xf numFmtId="15" fontId="1" fillId="0" borderId="0" xfId="0" applyNumberFormat="1" applyFont="1" applyProtection="1">
      <protection locked="0"/>
    </xf>
    <xf numFmtId="15" fontId="5" fillId="0" borderId="0" xfId="0" applyNumberFormat="1" applyFont="1" applyProtection="1">
      <protection locked="0"/>
    </xf>
    <xf numFmtId="15" fontId="2" fillId="0" borderId="0" xfId="0" applyNumberFormat="1" applyFont="1" applyProtection="1">
      <protection locked="0"/>
    </xf>
    <xf numFmtId="15" fontId="2" fillId="0" borderId="0" xfId="0" applyNumberFormat="1" applyFont="1" applyAlignment="1" applyProtection="1">
      <alignment wrapText="1"/>
      <protection locked="0"/>
    </xf>
    <xf numFmtId="15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15" fontId="4" fillId="0" borderId="0" xfId="0" applyNumberFormat="1" applyFont="1" applyProtection="1">
      <protection locked="0"/>
    </xf>
    <xf numFmtId="1" fontId="0" fillId="0" borderId="0" xfId="0" applyNumberFormat="1" applyProtection="1">
      <protection hidden="1"/>
    </xf>
    <xf numFmtId="9" fontId="0" fillId="0" borderId="0" xfId="0" applyNumberFormat="1" applyProtection="1">
      <protection hidden="1"/>
    </xf>
    <xf numFmtId="15" fontId="0" fillId="0" borderId="0" xfId="0" applyNumberFormat="1" applyProtection="1">
      <protection hidden="1"/>
    </xf>
    <xf numFmtId="15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15" fontId="0" fillId="3" borderId="1" xfId="0" applyNumberFormat="1" applyFill="1" applyBorder="1" applyProtection="1">
      <protection locked="0"/>
    </xf>
    <xf numFmtId="49" fontId="0" fillId="0" borderId="0" xfId="0" applyNumberFormat="1"/>
    <xf numFmtId="15" fontId="7" fillId="0" borderId="0" xfId="0" applyNumberFormat="1" applyFont="1" applyAlignment="1" applyProtection="1">
      <alignment vertical="center"/>
      <protection locked="0"/>
    </xf>
    <xf numFmtId="0" fontId="9" fillId="0" borderId="0" xfId="0" applyFont="1"/>
    <xf numFmtId="49" fontId="4" fillId="0" borderId="0" xfId="0" applyNumberFormat="1" applyFont="1"/>
    <xf numFmtId="15" fontId="4" fillId="0" borderId="0" xfId="0" applyNumberFormat="1" applyFont="1"/>
    <xf numFmtId="15" fontId="7" fillId="0" borderId="0" xfId="0" applyNumberFormat="1" applyFont="1" applyProtection="1">
      <protection locked="0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2" fillId="0" borderId="1" xfId="1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5" fontId="7" fillId="0" borderId="0" xfId="0" applyNumberFormat="1" applyFont="1" applyProtection="1">
      <protection locked="0" hidden="1"/>
    </xf>
    <xf numFmtId="15" fontId="1" fillId="4" borderId="0" xfId="0" applyNumberFormat="1" applyFont="1" applyFill="1"/>
    <xf numFmtId="15" fontId="6" fillId="0" borderId="0" xfId="0" applyNumberFormat="1" applyFont="1"/>
    <xf numFmtId="15" fontId="0" fillId="0" borderId="0" xfId="0" applyNumberFormat="1" applyProtection="1">
      <protection locked="0" hidden="1"/>
    </xf>
    <xf numFmtId="15" fontId="19" fillId="0" borderId="0" xfId="0" applyNumberFormat="1" applyFont="1"/>
    <xf numFmtId="49" fontId="19" fillId="0" borderId="1" xfId="0" applyNumberFormat="1" applyFont="1" applyBorder="1" applyProtection="1">
      <protection locked="0" hidden="1"/>
    </xf>
    <xf numFmtId="15" fontId="19" fillId="0" borderId="0" xfId="0" applyNumberFormat="1" applyFont="1" applyProtection="1">
      <protection locked="0" hidden="1"/>
    </xf>
    <xf numFmtId="0" fontId="19" fillId="0" borderId="1" xfId="0" applyFont="1" applyBorder="1" applyProtection="1">
      <protection locked="0" hidden="1"/>
    </xf>
    <xf numFmtId="15" fontId="0" fillId="0" borderId="0" xfId="0" applyNumberFormat="1" applyProtection="1">
      <protection locked="0"/>
    </xf>
    <xf numFmtId="15" fontId="20" fillId="0" borderId="0" xfId="0" applyNumberFormat="1" applyFont="1" applyAlignment="1">
      <alignment vertical="top" wrapText="1"/>
    </xf>
    <xf numFmtId="15" fontId="21" fillId="0" borderId="0" xfId="0" applyNumberFormat="1" applyFont="1" applyAlignment="1">
      <alignment wrapText="1"/>
    </xf>
    <xf numFmtId="1" fontId="19" fillId="0" borderId="1" xfId="0" applyNumberFormat="1" applyFont="1" applyBorder="1" applyProtection="1">
      <protection locked="0"/>
    </xf>
    <xf numFmtId="15" fontId="20" fillId="0" borderId="0" xfId="0" applyNumberFormat="1" applyFont="1"/>
    <xf numFmtId="15" fontId="19" fillId="0" borderId="0" xfId="0" applyNumberFormat="1" applyFont="1" applyProtection="1">
      <protection locked="0"/>
    </xf>
    <xf numFmtId="15" fontId="26" fillId="0" borderId="0" xfId="0" applyNumberFormat="1" applyFont="1" applyProtection="1">
      <protection locked="0" hidden="1"/>
    </xf>
    <xf numFmtId="15" fontId="19" fillId="0" borderId="1" xfId="0" applyNumberFormat="1" applyFont="1" applyBorder="1"/>
    <xf numFmtId="0" fontId="27" fillId="0" borderId="0" xfId="0" applyFont="1"/>
    <xf numFmtId="15" fontId="0" fillId="0" borderId="1" xfId="0" applyNumberFormat="1" applyBorder="1" applyProtection="1">
      <protection locked="0"/>
    </xf>
    <xf numFmtId="15" fontId="7" fillId="0" borderId="0" xfId="0" applyNumberFormat="1" applyFont="1" applyAlignment="1" applyProtection="1">
      <alignment vertical="center"/>
      <protection locked="0" hidden="1"/>
    </xf>
    <xf numFmtId="15" fontId="19" fillId="0" borderId="1" xfId="0" applyNumberFormat="1" applyFont="1" applyBorder="1" applyProtection="1">
      <protection locked="0" hidden="1"/>
    </xf>
    <xf numFmtId="15" fontId="1" fillId="0" borderId="0" xfId="0" applyNumberFormat="1" applyFont="1"/>
    <xf numFmtId="15" fontId="24" fillId="0" borderId="0" xfId="0" applyNumberFormat="1" applyFont="1" applyAlignment="1" applyProtection="1">
      <alignment wrapText="1"/>
      <protection locked="0" hidden="1"/>
    </xf>
    <xf numFmtId="15" fontId="25" fillId="0" borderId="0" xfId="0" applyNumberFormat="1" applyFont="1" applyAlignment="1" applyProtection="1">
      <alignment wrapText="1"/>
      <protection locked="0" hidden="1"/>
    </xf>
    <xf numFmtId="15" fontId="30" fillId="0" borderId="0" xfId="0" applyNumberFormat="1" applyFont="1" applyProtection="1">
      <protection locked="0"/>
    </xf>
    <xf numFmtId="15" fontId="7" fillId="0" borderId="0" xfId="0" applyNumberFormat="1" applyFont="1"/>
    <xf numFmtId="15" fontId="0" fillId="0" borderId="0" xfId="0" applyNumberFormat="1"/>
    <xf numFmtId="15" fontId="31" fillId="4" borderId="0" xfId="0" applyNumberFormat="1" applyFont="1" applyFill="1" applyAlignment="1">
      <alignment horizontal="left" vertical="center"/>
    </xf>
    <xf numFmtId="15" fontId="28" fillId="0" borderId="0" xfId="0" applyNumberFormat="1" applyFont="1" applyProtection="1">
      <protection locked="0"/>
    </xf>
    <xf numFmtId="0" fontId="0" fillId="0" borderId="0" xfId="0"/>
    <xf numFmtId="49" fontId="19" fillId="0" borderId="1" xfId="0" applyNumberFormat="1" applyFont="1" applyBorder="1" applyAlignment="1" applyProtection="1">
      <alignment vertical="center"/>
      <protection locked="0" hidden="1"/>
    </xf>
    <xf numFmtId="0" fontId="4" fillId="0" borderId="0" xfId="0" applyFont="1"/>
    <xf numFmtId="49" fontId="7" fillId="0" borderId="0" xfId="0" applyNumberFormat="1" applyFont="1" applyProtection="1">
      <protection locked="0"/>
    </xf>
    <xf numFmtId="15" fontId="0" fillId="4" borderId="0" xfId="0" applyNumberFormat="1" applyFill="1"/>
    <xf numFmtId="15" fontId="7" fillId="4" borderId="0" xfId="0" applyNumberFormat="1" applyFont="1" applyFill="1"/>
    <xf numFmtId="15" fontId="0" fillId="0" borderId="0" xfId="0" applyNumberFormat="1" applyAlignment="1" applyProtection="1">
      <alignment wrapText="1"/>
      <protection locked="0" hidden="1"/>
    </xf>
    <xf numFmtId="15" fontId="33" fillId="4" borderId="0" xfId="0" applyNumberFormat="1" applyFont="1" applyFill="1" applyAlignment="1" applyProtection="1">
      <alignment vertical="center"/>
      <protection hidden="1"/>
    </xf>
    <xf numFmtId="15" fontId="19" fillId="0" borderId="1" xfId="0" applyNumberFormat="1" applyFont="1" applyBorder="1" applyAlignment="1">
      <alignment vertical="center" wrapText="1"/>
    </xf>
    <xf numFmtId="1" fontId="23" fillId="0" borderId="1" xfId="0" applyNumberFormat="1" applyFont="1" applyBorder="1" applyAlignment="1" applyProtection="1">
      <alignment vertical="center" wrapText="1"/>
      <protection hidden="1"/>
    </xf>
    <xf numFmtId="9" fontId="22" fillId="0" borderId="1" xfId="0" applyNumberFormat="1" applyFont="1" applyBorder="1" applyAlignment="1" applyProtection="1">
      <alignment vertical="center"/>
      <protection hidden="1"/>
    </xf>
    <xf numFmtId="15" fontId="32" fillId="4" borderId="0" xfId="0" applyNumberFormat="1" applyFont="1" applyFill="1" applyAlignment="1" applyProtection="1">
      <alignment vertical="center"/>
      <protection hidden="1"/>
    </xf>
    <xf numFmtId="15" fontId="19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15" fontId="34" fillId="0" borderId="0" xfId="0" applyNumberFormat="1" applyFont="1" applyAlignment="1">
      <alignment vertical="center"/>
    </xf>
    <xf numFmtId="15" fontId="19" fillId="4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3" xfId="0" applyBorder="1" applyProtection="1">
      <protection locked="0" hidden="1"/>
    </xf>
    <xf numFmtId="15" fontId="19" fillId="0" borderId="1" xfId="0" applyNumberFormat="1" applyFont="1" applyBorder="1" applyAlignment="1" applyProtection="1">
      <alignment horizontal="center" vertical="center"/>
      <protection locked="0" hidden="1"/>
    </xf>
    <xf numFmtId="15" fontId="19" fillId="4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49" fontId="0" fillId="0" borderId="1" xfId="0" applyNumberFormat="1" applyBorder="1" applyAlignment="1" applyProtection="1">
      <alignment horizontal="center" vertical="center"/>
      <protection locked="0" hidden="1"/>
    </xf>
    <xf numFmtId="15" fontId="19" fillId="4" borderId="1" xfId="0" applyNumberFormat="1" applyFont="1" applyFill="1" applyBorder="1" applyAlignment="1">
      <alignment horizontal="center" vertical="center"/>
    </xf>
    <xf numFmtId="15" fontId="1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 applyProtection="1">
      <protection locked="0"/>
    </xf>
    <xf numFmtId="15" fontId="29" fillId="0" borderId="1" xfId="0" applyNumberFormat="1" applyFont="1" applyBorder="1" applyAlignment="1" applyProtection="1">
      <alignment horizontal="center" vertical="center" wrapText="1"/>
      <protection locked="0"/>
    </xf>
    <xf numFmtId="15" fontId="29" fillId="0" borderId="1" xfId="0" applyNumberFormat="1" applyFont="1" applyBorder="1" applyAlignment="1" applyProtection="1">
      <alignment horizontal="center" vertical="center" wrapText="1"/>
      <protection locked="0" hidden="1"/>
    </xf>
    <xf numFmtId="15" fontId="0" fillId="0" borderId="1" xfId="0" applyNumberFormat="1" applyBorder="1" applyAlignment="1" applyProtection="1">
      <alignment horizontal="center" vertical="center"/>
      <protection locked="0" hidden="1"/>
    </xf>
    <xf numFmtId="15" fontId="6" fillId="0" borderId="0" xfId="0" applyNumberFormat="1" applyFont="1" applyAlignment="1" applyProtection="1">
      <alignment horizontal="left" wrapText="1"/>
      <protection locked="0" hidden="1"/>
    </xf>
    <xf numFmtId="0" fontId="0" fillId="0" borderId="0" xfId="0" applyProtection="1">
      <protection locked="0" hidden="1"/>
    </xf>
    <xf numFmtId="15" fontId="6" fillId="0" borderId="1" xfId="0" applyNumberFormat="1" applyFont="1" applyBorder="1" applyAlignment="1" applyProtection="1">
      <alignment horizontal="center" vertical="center"/>
      <protection locked="0"/>
    </xf>
    <xf numFmtId="15" fontId="19" fillId="4" borderId="0" xfId="0" applyNumberFormat="1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15" fontId="28" fillId="0" borderId="1" xfId="0" applyNumberFormat="1" applyFont="1" applyBorder="1" applyAlignment="1" applyProtection="1">
      <alignment horizontal="center" vertical="center"/>
      <protection locked="0" hidden="1"/>
    </xf>
  </cellXfs>
  <cellStyles count="2">
    <cellStyle name="Lien hypertexte" xfId="1" builtinId="8"/>
    <cellStyle name="Normal" xfId="0" builtinId="0"/>
  </cellStyles>
  <dxfs count="390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strike val="0"/>
        <condense val="0"/>
        <extend val="0"/>
        <outline val="0"/>
        <shadow val="0"/>
        <vertAlign val="baseline"/>
        <sz val="11"/>
        <color theme="1"/>
        <name val="Calibri"/>
        <scheme val="minor"/>
      </font>
    </dxf>
    <dxf>
      <numFmt numFmtId="20" formatCode="dd\-mmm\-yy"/>
      <protection locked="0" hidden="0"/>
    </dxf>
    <dxf>
      <numFmt numFmtId="20" formatCode="dd\-mmm\-yy"/>
      <protection locked="0" hidden="0"/>
    </dxf>
    <dxf>
      <numFmt numFmtId="20" formatCode="dd\-mmm\-yy"/>
      <protection locked="0" hidden="0"/>
    </dxf>
    <dxf>
      <numFmt numFmtId="20" formatCode="dd\-mmm\-yy"/>
      <border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i/>
        <color rgb="FFFF0000"/>
      </font>
    </dxf>
    <dxf>
      <font>
        <i/>
        <color rgb="FFFF0000"/>
      </font>
    </dxf>
    <dxf>
      <font>
        <i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i/>
      </font>
    </dxf>
    <dxf>
      <font>
        <i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i/>
        <color theme="5" tint="-0.24994659260841701"/>
      </font>
    </dxf>
    <dxf>
      <font>
        <i/>
        <color theme="5" tint="0.39994506668294322"/>
      </font>
    </dxf>
    <dxf>
      <font>
        <i/>
        <color theme="5" tint="-0.24994659260841701"/>
      </font>
    </dxf>
    <dxf>
      <font>
        <b/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i/>
        <color theme="8" tint="-0.24994659260841701"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i/>
      </font>
    </dxf>
    <dxf>
      <font>
        <i/>
      </font>
    </dxf>
    <dxf>
      <font>
        <i/>
      </font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i/>
        <color theme="2" tint="-0.499984740745262"/>
      </font>
    </dxf>
    <dxf>
      <font>
        <i/>
        <color theme="2" tint="-0.499984740745262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i/>
        <color rgb="FFFF0000"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i/>
      </font>
    </dxf>
    <dxf>
      <font>
        <i/>
      </font>
    </dxf>
    <dxf>
      <font>
        <i/>
      </font>
    </dxf>
    <dxf>
      <fill>
        <patternFill>
          <bgColor theme="2"/>
        </patternFill>
      </fill>
    </dxf>
    <dxf>
      <font>
        <i/>
        <color theme="5" tint="0.39994506668294322"/>
      </font>
    </dxf>
    <dxf>
      <font>
        <i/>
        <color theme="5" tint="0.39994506668294322"/>
      </font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i/>
      </font>
      <fill>
        <patternFill>
          <fgColor theme="5"/>
        </patternFill>
      </fill>
    </dxf>
    <dxf>
      <font>
        <i/>
      </font>
      <fill>
        <patternFill>
          <fgColor theme="5"/>
        </patternFill>
      </fill>
    </dxf>
    <dxf>
      <font>
        <i/>
      </font>
    </dxf>
    <dxf>
      <font>
        <i/>
        <color theme="5" tint="0.39994506668294322"/>
      </font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numFmt numFmtId="20" formatCode="dd\-mmm\-yy"/>
      <protection locked="0" hidden="0"/>
    </dxf>
    <dxf>
      <numFmt numFmtId="20" formatCode="dd\-mmm\-yy"/>
      <protection locked="0" hidden="0"/>
    </dxf>
    <dxf>
      <numFmt numFmtId="20" formatCode="dd\-mmm\-yy"/>
      <protection locked="0" hidden="0"/>
    </dxf>
    <dxf>
      <numFmt numFmtId="20" formatCode="dd\-mmm\-yy"/>
      <border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i/>
        <color rgb="FFFF0000"/>
      </font>
    </dxf>
    <dxf>
      <font>
        <i/>
        <color rgb="FFFF0000"/>
      </font>
    </dxf>
    <dxf>
      <font>
        <i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i/>
      </font>
    </dxf>
    <dxf>
      <font>
        <i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i/>
        <color theme="5" tint="-0.24994659260841701"/>
      </font>
    </dxf>
    <dxf>
      <font>
        <i/>
        <color theme="5" tint="0.39994506668294322"/>
      </font>
    </dxf>
    <dxf>
      <font>
        <i/>
        <color theme="5" tint="-0.24994659260841701"/>
      </font>
    </dxf>
    <dxf>
      <font>
        <b/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i/>
        <color theme="8" tint="-0.24994659260841701"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i/>
      </font>
    </dxf>
    <dxf>
      <font>
        <i/>
      </font>
    </dxf>
    <dxf>
      <font>
        <i/>
      </font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i/>
        <color theme="2" tint="-0.499984740745262"/>
      </font>
    </dxf>
    <dxf>
      <font>
        <i/>
        <color theme="2" tint="-0.499984740745262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i/>
        <color rgb="FFFF0000"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i/>
      </font>
    </dxf>
    <dxf>
      <font>
        <i/>
      </font>
    </dxf>
    <dxf>
      <font>
        <i/>
      </font>
    </dxf>
    <dxf>
      <fill>
        <patternFill>
          <bgColor theme="2"/>
        </patternFill>
      </fill>
    </dxf>
    <dxf>
      <font>
        <i/>
        <color theme="5" tint="0.39994506668294322"/>
      </font>
    </dxf>
    <dxf>
      <font>
        <i/>
        <color theme="5" tint="0.39994506668294322"/>
      </font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i/>
      </font>
      <fill>
        <patternFill>
          <fgColor theme="5"/>
        </patternFill>
      </fill>
    </dxf>
    <dxf>
      <font>
        <i/>
      </font>
      <fill>
        <patternFill>
          <fgColor theme="5"/>
        </patternFill>
      </fill>
    </dxf>
    <dxf>
      <font>
        <i/>
      </font>
    </dxf>
    <dxf>
      <font>
        <i/>
        <color theme="5" tint="0.39994506668294322"/>
      </font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numFmt numFmtId="20" formatCode="dd\-mmm\-yy"/>
      <protection locked="0" hidden="0"/>
    </dxf>
    <dxf>
      <numFmt numFmtId="20" formatCode="dd\-mmm\-yy"/>
      <protection locked="0" hidden="0"/>
    </dxf>
    <dxf>
      <numFmt numFmtId="20" formatCode="dd\-mmm\-yy"/>
      <protection locked="0" hidden="0"/>
    </dxf>
    <dxf>
      <numFmt numFmtId="20" formatCode="dd\-mmm\-yy"/>
      <border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i/>
        <color rgb="FFFF0000"/>
      </font>
    </dxf>
    <dxf>
      <font>
        <i/>
        <color rgb="FFFF0000"/>
      </font>
    </dxf>
    <dxf>
      <font>
        <i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i/>
      </font>
    </dxf>
    <dxf>
      <font>
        <i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i/>
        <color theme="5" tint="-0.24994659260841701"/>
      </font>
    </dxf>
    <dxf>
      <font>
        <i/>
        <color theme="5" tint="0.39994506668294322"/>
      </font>
    </dxf>
    <dxf>
      <font>
        <i/>
        <color theme="5" tint="-0.24994659260841701"/>
      </font>
    </dxf>
    <dxf>
      <font>
        <b/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i/>
        <color theme="8" tint="-0.24994659260841701"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i/>
      </font>
    </dxf>
    <dxf>
      <font>
        <i/>
      </font>
    </dxf>
    <dxf>
      <font>
        <i/>
      </font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i/>
        <color theme="2" tint="-0.499984740745262"/>
      </font>
    </dxf>
    <dxf>
      <font>
        <i/>
        <color theme="2" tint="-0.499984740745262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i/>
        <color rgb="FFFF0000"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i/>
      </font>
    </dxf>
    <dxf>
      <font>
        <i/>
      </font>
    </dxf>
    <dxf>
      <font>
        <i/>
      </font>
    </dxf>
    <dxf>
      <fill>
        <patternFill>
          <bgColor theme="2"/>
        </patternFill>
      </fill>
    </dxf>
    <dxf>
      <font>
        <i/>
        <color theme="5" tint="0.39994506668294322"/>
      </font>
    </dxf>
    <dxf>
      <font>
        <i/>
        <color theme="5" tint="0.39994506668294322"/>
      </font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i/>
      </font>
      <fill>
        <patternFill>
          <fgColor theme="5"/>
        </patternFill>
      </fill>
    </dxf>
    <dxf>
      <font>
        <i/>
      </font>
      <fill>
        <patternFill>
          <fgColor theme="5"/>
        </patternFill>
      </fill>
    </dxf>
    <dxf>
      <font>
        <i/>
      </font>
    </dxf>
    <dxf>
      <font>
        <i/>
        <color theme="5" tint="0.39994506668294322"/>
      </font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numFmt numFmtId="20" formatCode="dd\-mmm\-yy"/>
      <protection locked="0" hidden="0"/>
    </dxf>
    <dxf>
      <numFmt numFmtId="20" formatCode="dd\-mmm\-yy"/>
      <protection locked="0" hidden="0"/>
    </dxf>
    <dxf>
      <numFmt numFmtId="20" formatCode="dd\-mmm\-yy"/>
      <protection locked="0" hidden="0"/>
    </dxf>
    <dxf>
      <numFmt numFmtId="20" formatCode="dd\-mmm\-yy"/>
      <border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i/>
        <color rgb="FFFF0000"/>
      </font>
    </dxf>
    <dxf>
      <font>
        <i/>
        <color rgb="FFFF0000"/>
      </font>
    </dxf>
    <dxf>
      <font>
        <i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i/>
      </font>
    </dxf>
    <dxf>
      <font>
        <i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i/>
        <color theme="5" tint="-0.24994659260841701"/>
      </font>
    </dxf>
    <dxf>
      <font>
        <i/>
        <color theme="5" tint="0.39994506668294322"/>
      </font>
    </dxf>
    <dxf>
      <font>
        <i/>
        <color theme="5" tint="-0.24994659260841701"/>
      </font>
    </dxf>
    <dxf>
      <font>
        <b/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i/>
        <color theme="8" tint="-0.24994659260841701"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i/>
      </font>
    </dxf>
    <dxf>
      <font>
        <i/>
      </font>
    </dxf>
    <dxf>
      <font>
        <i/>
      </font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i/>
        <color theme="2" tint="-0.499984740745262"/>
      </font>
    </dxf>
    <dxf>
      <font>
        <i/>
        <color theme="2" tint="-0.499984740745262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i/>
        <color rgb="FFFF0000"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i/>
      </font>
    </dxf>
    <dxf>
      <font>
        <i/>
      </font>
    </dxf>
    <dxf>
      <font>
        <i/>
      </font>
    </dxf>
    <dxf>
      <fill>
        <patternFill>
          <bgColor theme="2"/>
        </patternFill>
      </fill>
    </dxf>
    <dxf>
      <font>
        <i/>
        <color theme="5" tint="0.39994506668294322"/>
      </font>
    </dxf>
    <dxf>
      <font>
        <i/>
        <color theme="5" tint="0.39994506668294322"/>
      </font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i/>
      </font>
      <fill>
        <patternFill>
          <fgColor theme="5"/>
        </patternFill>
      </fill>
    </dxf>
    <dxf>
      <font>
        <i/>
      </font>
      <fill>
        <patternFill>
          <fgColor theme="5"/>
        </patternFill>
      </fill>
    </dxf>
    <dxf>
      <font>
        <i/>
      </font>
    </dxf>
    <dxf>
      <font>
        <i/>
        <color theme="5" tint="0.39994506668294322"/>
      </font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ont>
        <color theme="9" tint="-0.24994659260841701"/>
      </font>
    </dxf>
    <dxf>
      <font>
        <color rgb="FFFF3300"/>
      </font>
    </dxf>
    <dxf>
      <font>
        <b/>
        <i/>
        <color rgb="FF7030A0"/>
      </font>
    </dxf>
    <dxf>
      <font>
        <color rgb="FF7030A0"/>
      </font>
    </dxf>
    <dxf>
      <font>
        <b/>
        <i/>
        <color rgb="FF7030A0"/>
      </font>
    </dxf>
    <dxf>
      <font>
        <b/>
        <i/>
        <color rgb="FF7030A0"/>
      </font>
    </dxf>
    <dxf>
      <font>
        <i/>
        <color rgb="FF7030A0"/>
      </font>
    </dxf>
    <dxf>
      <font>
        <b/>
        <color rgb="FF7030A0"/>
      </font>
    </dxf>
    <dxf>
      <font>
        <b/>
        <i/>
        <color rgb="FF7030A0"/>
      </font>
    </dxf>
    <dxf>
      <font>
        <b/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  <dxf>
      <fill>
        <patternFill>
          <bgColor theme="9" tint="-0.24994659260841701"/>
        </patternFill>
      </fill>
    </dxf>
    <dxf>
      <fill>
        <patternFill>
          <bgColor rgb="FFFF5050"/>
        </patternFill>
      </fill>
    </dxf>
    <dxf>
      <fill>
        <patternFill>
          <bgColor theme="9" tint="-0.24994659260841701"/>
        </patternFill>
      </fill>
    </dxf>
    <dxf>
      <fill>
        <patternFill>
          <bgColor rgb="FFFF5050"/>
        </patternFill>
      </fill>
    </dxf>
    <dxf>
      <font>
        <color theme="9" tint="-0.24994659260841701"/>
      </font>
    </dxf>
    <dxf>
      <font>
        <color auto="1"/>
      </font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ont>
        <color rgb="FF7030A0"/>
      </font>
    </dxf>
    <dxf>
      <font>
        <b/>
        <i/>
        <color rgb="FF7030A0"/>
      </font>
    </dxf>
    <dxf>
      <font>
        <b/>
        <i/>
        <color rgb="FF7030A0"/>
      </font>
    </dxf>
    <dxf>
      <font>
        <b/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color rgb="FF7030A0"/>
      </font>
    </dxf>
    <dxf>
      <font>
        <b/>
        <i/>
        <color rgb="FF7030A0"/>
      </font>
    </dxf>
    <dxf>
      <fill>
        <patternFill>
          <bgColor theme="9" tint="-0.24994659260841701"/>
        </patternFill>
      </fill>
    </dxf>
    <dxf>
      <fill>
        <patternFill>
          <bgColor rgb="FFFF505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ont>
        <color theme="0"/>
      </font>
    </dxf>
    <dxf>
      <font>
        <i/>
      </font>
    </dxf>
    <dxf>
      <fill>
        <patternFill>
          <bgColor rgb="FFBC8FDD"/>
        </patternFill>
      </fill>
    </dxf>
    <dxf>
      <fill>
        <patternFill>
          <bgColor rgb="FFCC66FF"/>
        </patternFill>
      </fill>
    </dxf>
    <dxf>
      <fill>
        <patternFill>
          <bgColor theme="5" tint="0.39994506668294322"/>
        </patternFill>
      </fill>
    </dxf>
    <dxf>
      <fill>
        <patternFill>
          <bgColor auto="1"/>
        </patternFill>
      </fill>
    </dxf>
    <dxf>
      <fill>
        <patternFill>
          <bgColor rgb="FFC29CBF"/>
        </patternFill>
      </fill>
    </dxf>
    <dxf>
      <fill>
        <patternFill>
          <bgColor theme="5" tint="0.39994506668294322"/>
        </patternFill>
      </fill>
    </dxf>
    <dxf>
      <fill>
        <patternFill>
          <bgColor rgb="FFCC66FF"/>
        </patternFill>
      </fill>
    </dxf>
    <dxf>
      <fill>
        <patternFill>
          <bgColor auto="1"/>
        </patternFill>
      </fill>
    </dxf>
    <dxf>
      <font>
        <i/>
        <color rgb="FFFF0000"/>
      </font>
    </dxf>
    <dxf>
      <font>
        <i/>
        <color rgb="FFFF0000"/>
      </font>
    </dxf>
    <dxf>
      <font>
        <i/>
        <color rgb="FFFF0000"/>
      </font>
    </dxf>
    <dxf>
      <font>
        <i/>
      </font>
    </dxf>
    <dxf>
      <font>
        <i/>
        <color rgb="FFFF0000"/>
      </font>
    </dxf>
    <dxf>
      <font>
        <i/>
        <color theme="5" tint="-0.24994659260841701"/>
      </font>
    </dxf>
    <dxf>
      <fill>
        <patternFill>
          <bgColor theme="9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i/>
        <color theme="5" tint="-0.24994659260841701"/>
      </font>
    </dxf>
    <dxf>
      <font>
        <i/>
        <color theme="5" tint="0.39994506668294322"/>
      </font>
    </dxf>
    <dxf>
      <font>
        <i/>
        <color theme="5" tint="-0.24994659260841701"/>
      </font>
    </dxf>
    <dxf>
      <font>
        <b/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b/>
        <i/>
        <color rgb="FFFF0000"/>
      </font>
    </dxf>
    <dxf>
      <font>
        <i/>
        <color rgb="FFFF0000"/>
      </font>
    </dxf>
    <dxf>
      <font>
        <i/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i/>
      </font>
    </dxf>
    <dxf>
      <font>
        <i/>
      </font>
    </dxf>
    <dxf>
      <font>
        <i/>
      </font>
    </dxf>
    <dxf>
      <font>
        <i/>
        <color theme="2" tint="-0.499984740745262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i/>
      </font>
    </dxf>
    <dxf>
      <font>
        <i/>
      </font>
    </dxf>
    <dxf>
      <font>
        <i/>
      </font>
    </dxf>
    <dxf>
      <fill>
        <patternFill>
          <bgColor theme="2"/>
        </patternFill>
      </fill>
    </dxf>
    <dxf>
      <font>
        <i/>
        <color theme="5" tint="0.39994506668294322"/>
      </font>
    </dxf>
    <dxf>
      <font>
        <i/>
        <color theme="5" tint="0.39994506668294322"/>
      </font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i/>
      </font>
      <fill>
        <patternFill>
          <fgColor theme="5"/>
        </patternFill>
      </fill>
    </dxf>
    <dxf>
      <font>
        <i/>
      </font>
      <fill>
        <patternFill>
          <fgColor theme="5"/>
        </patternFill>
      </fill>
    </dxf>
    <dxf>
      <font>
        <i/>
      </font>
    </dxf>
    <dxf>
      <font>
        <i/>
        <color theme="5" tint="0.39994506668294322"/>
      </font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C$33" lockText="1"/>
</file>

<file path=xl/ctrlProps/ctrlProp10.xml><?xml version="1.0" encoding="utf-8"?>
<formControlPr xmlns="http://schemas.microsoft.com/office/spreadsheetml/2009/9/main" objectType="CheckBox" fmlaLink="$G$25" lockText="1"/>
</file>

<file path=xl/ctrlProps/ctrlProp11.xml><?xml version="1.0" encoding="utf-8"?>
<formControlPr xmlns="http://schemas.microsoft.com/office/spreadsheetml/2009/9/main" objectType="CheckBox" fmlaLink="$G$26" lockText="1"/>
</file>

<file path=xl/ctrlProps/ctrlProp12.xml><?xml version="1.0" encoding="utf-8"?>
<formControlPr xmlns="http://schemas.microsoft.com/office/spreadsheetml/2009/9/main" objectType="CheckBox" fmlaLink="$F$33" lockText="1"/>
</file>

<file path=xl/ctrlProps/ctrlProp13.xml><?xml version="1.0" encoding="utf-8"?>
<formControlPr xmlns="http://schemas.microsoft.com/office/spreadsheetml/2009/9/main" objectType="CheckBox" fmlaLink="$F$34" lockText="1"/>
</file>

<file path=xl/ctrlProps/ctrlProp14.xml><?xml version="1.0" encoding="utf-8"?>
<formControlPr xmlns="http://schemas.microsoft.com/office/spreadsheetml/2009/9/main" objectType="CheckBox" fmlaLink="$F$147" lockText="1"/>
</file>

<file path=xl/ctrlProps/ctrlProp15.xml><?xml version="1.0" encoding="utf-8"?>
<formControlPr xmlns="http://schemas.microsoft.com/office/spreadsheetml/2009/9/main" objectType="CheckBox" fmlaLink="$I$33" lockText="1"/>
</file>

<file path=xl/ctrlProps/ctrlProp16.xml><?xml version="1.0" encoding="utf-8"?>
<formControlPr xmlns="http://schemas.microsoft.com/office/spreadsheetml/2009/9/main" objectType="CheckBox" fmlaLink="$I$34" lockText="1"/>
</file>

<file path=xl/ctrlProps/ctrlProp17.xml><?xml version="1.0" encoding="utf-8"?>
<formControlPr xmlns="http://schemas.microsoft.com/office/spreadsheetml/2009/9/main" objectType="CheckBox" fmlaLink="$I$147"/>
</file>

<file path=xl/ctrlProps/ctrlProp18.xml><?xml version="1.0" encoding="utf-8"?>
<formControlPr xmlns="http://schemas.microsoft.com/office/spreadsheetml/2009/9/main" objectType="CheckBox" fmlaLink="$K$19" lockText="1"/>
</file>

<file path=xl/ctrlProps/ctrlProp19.xml><?xml version="1.0" encoding="utf-8"?>
<formControlPr xmlns="http://schemas.microsoft.com/office/spreadsheetml/2009/9/main" objectType="CheckBox" fmlaLink="$K$20" lockText="1"/>
</file>

<file path=xl/ctrlProps/ctrlProp2.xml><?xml version="1.0" encoding="utf-8"?>
<formControlPr xmlns="http://schemas.microsoft.com/office/spreadsheetml/2009/9/main" objectType="CheckBox" fmlaLink="$C$34" lockText="1"/>
</file>

<file path=xl/ctrlProps/ctrlProp3.xml><?xml version="1.0" encoding="utf-8"?>
<formControlPr xmlns="http://schemas.microsoft.com/office/spreadsheetml/2009/9/main" objectType="CheckBox" fmlaLink="$B$147" lockText="1"/>
</file>

<file path=xl/ctrlProps/ctrlProp4.xml><?xml version="1.0" encoding="utf-8"?>
<formControlPr xmlns="http://schemas.microsoft.com/office/spreadsheetml/2009/9/main" objectType="CheckBox" fmlaLink="$D$26" lockText="1"/>
</file>

<file path=xl/ctrlProps/ctrlProp5.xml><?xml version="1.0" encoding="utf-8"?>
<formControlPr xmlns="http://schemas.microsoft.com/office/spreadsheetml/2009/9/main" objectType="CheckBox" fmlaLink="$D$27" lockText="1"/>
</file>

<file path=xl/ctrlProps/ctrlProp6.xml><?xml version="1.0" encoding="utf-8"?>
<formControlPr xmlns="http://schemas.microsoft.com/office/spreadsheetml/2009/9/main" objectType="CheckBox" fmlaLink="$G$20" lockText="1"/>
</file>

<file path=xl/ctrlProps/ctrlProp7.xml><?xml version="1.0" encoding="utf-8"?>
<formControlPr xmlns="http://schemas.microsoft.com/office/spreadsheetml/2009/9/main" objectType="CheckBox" fmlaLink="$G$19" lockText="1"/>
</file>

<file path=xl/ctrlProps/ctrlProp8.xml><?xml version="1.0" encoding="utf-8"?>
<formControlPr xmlns="http://schemas.microsoft.com/office/spreadsheetml/2009/9/main" objectType="CheckBox" fmlaLink="$G$22" lockText="1"/>
</file>

<file path=xl/ctrlProps/ctrlProp9.xml><?xml version="1.0" encoding="utf-8"?>
<formControlPr xmlns="http://schemas.microsoft.com/office/spreadsheetml/2009/9/main" objectType="CheckBox" fmlaLink="$G$23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1121833</xdr:colOff>
      <xdr:row>2</xdr:row>
      <xdr:rowOff>23506</xdr:rowOff>
    </xdr:from>
    <xdr:to>
      <xdr:col>9</xdr:col>
      <xdr:colOff>28879</xdr:colOff>
      <xdr:row>3</xdr:row>
      <xdr:rowOff>200766</xdr:rowOff>
    </xdr:to>
    <xdr:pic>
      <xdr:nvPicPr>
        <xdr:cNvPr id="16" name="Image 15" descr="Le Label rouge, signe de qualité supérieure | Ministre de l'Agriculture, de  l'Agro-alimentaire et de la Souveraineté alimentai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77083" y="986589"/>
          <a:ext cx="452213" cy="325427"/>
        </a:xfrm>
        <a:prstGeom prst="rect">
          <a:avLst/>
        </a:prstGeom>
        <a:noFill/>
        <a:ln>
          <a:prstDash val="solid"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31</xdr:row>
          <xdr:rowOff>99060</xdr:rowOff>
        </xdr:from>
        <xdr:to>
          <xdr:col>1</xdr:col>
          <xdr:colOff>960120</xdr:colOff>
          <xdr:row>33</xdr:row>
          <xdr:rowOff>7620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N-C de l'échantillon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32</xdr:row>
          <xdr:rowOff>99060</xdr:rowOff>
        </xdr:from>
        <xdr:to>
          <xdr:col>1</xdr:col>
          <xdr:colOff>952500</xdr:colOff>
          <xdr:row>34</xdr:row>
          <xdr:rowOff>7620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N-C du protocole de préparation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106680</xdr:rowOff>
        </xdr:from>
        <xdr:to>
          <xdr:col>1</xdr:col>
          <xdr:colOff>960120</xdr:colOff>
          <xdr:row>35</xdr:row>
          <xdr:rowOff>7620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Autre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24</xdr:row>
          <xdr:rowOff>182880</xdr:rowOff>
        </xdr:from>
        <xdr:to>
          <xdr:col>1</xdr:col>
          <xdr:colOff>906780</xdr:colOff>
          <xdr:row>26</xdr:row>
          <xdr:rowOff>137160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Conforme ?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24</xdr:row>
          <xdr:rowOff>190500</xdr:rowOff>
        </xdr:from>
        <xdr:to>
          <xdr:col>2</xdr:col>
          <xdr:colOff>876300</xdr:colOff>
          <xdr:row>26</xdr:row>
          <xdr:rowOff>144780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Non conforme ?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17</xdr:row>
          <xdr:rowOff>594360</xdr:rowOff>
        </xdr:from>
        <xdr:to>
          <xdr:col>5</xdr:col>
          <xdr:colOff>1021080</xdr:colOff>
          <xdr:row>18</xdr:row>
          <xdr:rowOff>579120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18</xdr:row>
          <xdr:rowOff>152400</xdr:rowOff>
        </xdr:from>
        <xdr:to>
          <xdr:col>4</xdr:col>
          <xdr:colOff>982980</xdr:colOff>
          <xdr:row>18</xdr:row>
          <xdr:rowOff>449580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21</xdr:row>
          <xdr:rowOff>259080</xdr:rowOff>
        </xdr:from>
        <xdr:to>
          <xdr:col>4</xdr:col>
          <xdr:colOff>982980</xdr:colOff>
          <xdr:row>21</xdr:row>
          <xdr:rowOff>556260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Conforme ?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21</xdr:row>
          <xdr:rowOff>259080</xdr:rowOff>
        </xdr:from>
        <xdr:to>
          <xdr:col>5</xdr:col>
          <xdr:colOff>937260</xdr:colOff>
          <xdr:row>21</xdr:row>
          <xdr:rowOff>556260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Non conforme ?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23</xdr:row>
          <xdr:rowOff>403860</xdr:rowOff>
        </xdr:from>
        <xdr:to>
          <xdr:col>4</xdr:col>
          <xdr:colOff>960120</xdr:colOff>
          <xdr:row>25</xdr:row>
          <xdr:rowOff>137160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Oui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23</xdr:row>
          <xdr:rowOff>403860</xdr:rowOff>
        </xdr:from>
        <xdr:to>
          <xdr:col>6</xdr:col>
          <xdr:colOff>83820</xdr:colOff>
          <xdr:row>25</xdr:row>
          <xdr:rowOff>144780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31</xdr:row>
          <xdr:rowOff>99060</xdr:rowOff>
        </xdr:from>
        <xdr:to>
          <xdr:col>5</xdr:col>
          <xdr:colOff>22860</xdr:colOff>
          <xdr:row>33</xdr:row>
          <xdr:rowOff>7620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N-C de l'échantillon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32</xdr:row>
          <xdr:rowOff>99060</xdr:rowOff>
        </xdr:from>
        <xdr:to>
          <xdr:col>5</xdr:col>
          <xdr:colOff>22860</xdr:colOff>
          <xdr:row>34</xdr:row>
          <xdr:rowOff>7620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N-C du protocole de préparation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34</xdr:row>
          <xdr:rowOff>0</xdr:rowOff>
        </xdr:from>
        <xdr:to>
          <xdr:col>4</xdr:col>
          <xdr:colOff>937260</xdr:colOff>
          <xdr:row>35</xdr:row>
          <xdr:rowOff>7620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Autre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31</xdr:row>
          <xdr:rowOff>99060</xdr:rowOff>
        </xdr:from>
        <xdr:to>
          <xdr:col>8</xdr:col>
          <xdr:colOff>160020</xdr:colOff>
          <xdr:row>33</xdr:row>
          <xdr:rowOff>7620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N-C de l'échantillon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32</xdr:row>
          <xdr:rowOff>99060</xdr:rowOff>
        </xdr:from>
        <xdr:to>
          <xdr:col>8</xdr:col>
          <xdr:colOff>160020</xdr:colOff>
          <xdr:row>34</xdr:row>
          <xdr:rowOff>7620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N-C du protocole de préparation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33</xdr:row>
          <xdr:rowOff>106680</xdr:rowOff>
        </xdr:from>
        <xdr:to>
          <xdr:col>8</xdr:col>
          <xdr:colOff>22860</xdr:colOff>
          <xdr:row>35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Autre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18</xdr:row>
          <xdr:rowOff>114300</xdr:rowOff>
        </xdr:from>
        <xdr:to>
          <xdr:col>8</xdr:col>
          <xdr:colOff>121920</xdr:colOff>
          <xdr:row>18</xdr:row>
          <xdr:rowOff>411480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Conforme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18</xdr:row>
          <xdr:rowOff>106680</xdr:rowOff>
        </xdr:from>
        <xdr:to>
          <xdr:col>8</xdr:col>
          <xdr:colOff>556260</xdr:colOff>
          <xdr:row>18</xdr:row>
          <xdr:rowOff>403860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Non conforme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264583</xdr:colOff>
      <xdr:row>1</xdr:row>
      <xdr:rowOff>10583</xdr:rowOff>
    </xdr:from>
    <xdr:to>
      <xdr:col>10</xdr:col>
      <xdr:colOff>127000</xdr:colOff>
      <xdr:row>45</xdr:row>
      <xdr:rowOff>179915</xdr:rowOff>
    </xdr:to>
    <xdr:sp macro="" textlink="">
      <xdr:nvSpPr>
        <xdr:cNvPr id="22" name="Rectangle 21"/>
        <xdr:cNvSpPr/>
      </xdr:nvSpPr>
      <xdr:spPr>
        <a:xfrm>
          <a:off x="264583" y="539750"/>
          <a:ext cx="12022667" cy="13599582"/>
        </a:xfrm>
        <a:prstGeom prst="rect">
          <a:avLst/>
        </a:prstGeom>
        <a:noFill/>
        <a:ln w="28575">
          <a:solidFill>
            <a:srgbClr val="CC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0</xdr:colOff>
      <xdr:row>1</xdr:row>
      <xdr:rowOff>21166</xdr:rowOff>
    </xdr:from>
    <xdr:to>
      <xdr:col>10</xdr:col>
      <xdr:colOff>113393</xdr:colOff>
      <xdr:row>13</xdr:row>
      <xdr:rowOff>232834</xdr:rowOff>
    </xdr:to>
    <xdr:sp macro="" textlink="">
      <xdr:nvSpPr>
        <xdr:cNvPr id="23" name="Rectangle 22"/>
        <xdr:cNvSpPr/>
      </xdr:nvSpPr>
      <xdr:spPr>
        <a:xfrm>
          <a:off x="275167" y="550333"/>
          <a:ext cx="11998476" cy="2804584"/>
        </a:xfrm>
        <a:prstGeom prst="rect">
          <a:avLst/>
        </a:prstGeom>
        <a:noFill/>
        <a:ln w="19050">
          <a:solidFill>
            <a:srgbClr val="CC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0</xdr:colOff>
      <xdr:row>1</xdr:row>
      <xdr:rowOff>22592</xdr:rowOff>
    </xdr:from>
    <xdr:to>
      <xdr:col>10</xdr:col>
      <xdr:colOff>134865</xdr:colOff>
      <xdr:row>2</xdr:row>
      <xdr:rowOff>12763</xdr:rowOff>
    </xdr:to>
    <xdr:sp macro="" textlink="">
      <xdr:nvSpPr>
        <xdr:cNvPr id="24" name="Rectangle 23"/>
        <xdr:cNvSpPr/>
      </xdr:nvSpPr>
      <xdr:spPr>
        <a:xfrm>
          <a:off x="11787188" y="546467"/>
          <a:ext cx="499990" cy="426734"/>
        </a:xfrm>
        <a:prstGeom prst="rect">
          <a:avLst/>
        </a:prstGeom>
        <a:solidFill>
          <a:srgbClr val="CCCC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au408" displayName="Tableau408" ref="B22:C29" totalsRowShown="0" headerRowDxfId="223" dataDxfId="222">
  <autoFilter ref="B22:C29">
    <filterColumn colId="0" hiddenButton="1"/>
    <filterColumn colId="1" hiddenButton="1"/>
  </autoFilter>
  <tableColumns count="2">
    <tableColumn id="1" name="Colonne1" dataDxfId="221"/>
    <tableColumn id="2" name="Colonne2" dataDxfId="22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Charcuterie" displayName="Charcuterie" ref="H3:H4" totalsRowShown="0">
  <autoFilter ref="H3:H4"/>
  <tableColumns count="1">
    <tableColumn id="1" name="Charcuterie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id="11" name="Produit_de_pêche" displayName="Produit_de_pêche" ref="I3:I6" totalsRowShown="0">
  <autoFilter ref="I3:I6"/>
  <tableColumns count="1">
    <tableColumn id="1" name="Produit_de_pêche 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id="12" name="Cassoulet" displayName="Cassoulet" ref="J3:J4" totalsRowShown="0" headerRowDxfId="6">
  <autoFilter ref="J3:J4"/>
  <tableColumns count="1">
    <tableColumn id="1" name="Cassoulet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id="13" name="Paté_de_volaille" displayName="Paté_de_volaille" ref="K3:K4" totalsRowShown="0">
  <autoFilter ref="K3:K4"/>
  <tableColumns count="1">
    <tableColumn id="1" name="Paté_de_volaille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id="14" name="Sapin_de_noël" displayName="Sapin_de_noël" ref="L3:L4" totalsRowShown="0">
  <autoFilter ref="L3:L4"/>
  <tableColumns count="1">
    <tableColumn id="1" name="Sapin_de_noël"/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id="15" name="Arbre_fruitier" displayName="Arbre_fruitier" ref="M3:M4" totalsRowShown="0">
  <autoFilter ref="M3:M4"/>
  <tableColumns count="1">
    <tableColumn id="1" name="Arbre_fruitier"/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id="16" name="Semoule_de_blé_dur" displayName="Semoule_de_blé_dur" ref="N3:N4" totalsRowShown="0">
  <autoFilter ref="N3:N4"/>
  <tableColumns count="1">
    <tableColumn id="1" name="Semoule_de_blé_dur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id="17" name="Palnte_de_tomate" displayName="Palnte_de_tomate" ref="O3:O4" totalsRowShown="0">
  <autoFilter ref="O3:O4"/>
  <tableColumns count="1">
    <tableColumn id="1" name="Plante_de_tomate"/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id="18" name="Herbes_de_provence" displayName="Herbes_de_provence" ref="P3:P4" totalsRowShown="0">
  <autoFilter ref="P3:P4"/>
  <tableColumns count="1">
    <tableColumn id="1" name="Herbes_de_provence"/>
  </tableColumns>
  <tableStyleInfo name="TableStyleLight8" showFirstColumn="0" showLastColumn="0" showRowStripes="1" showColumnStripes="0"/>
</table>
</file>

<file path=xl/tables/table19.xml><?xml version="1.0" encoding="utf-8"?>
<table xmlns="http://schemas.openxmlformats.org/spreadsheetml/2006/main" id="19" name="TypeAnalyse" displayName="TypeAnalyse" ref="B40:B47" totalsRowShown="0">
  <autoFilter ref="B40:B47"/>
  <tableColumns count="1">
    <tableColumn id="1" name="Type d'analyse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leau409" displayName="Tableau409" ref="B22:C29" totalsRowShown="0" headerRowDxfId="152" dataDxfId="151">
  <autoFilter ref="B22:C29">
    <filterColumn colId="0" hiddenButton="1"/>
    <filterColumn colId="1" hiddenButton="1"/>
  </autoFilter>
  <tableColumns count="2">
    <tableColumn id="1" name="Colonne1" dataDxfId="150"/>
    <tableColumn id="2" name="Colonne2" dataDxfId="14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0" name="Accréditation" displayName="Accréditation" ref="D40:D42" totalsRowShown="0">
  <autoFilter ref="D40:D42"/>
  <tableColumns count="1">
    <tableColumn id="1" name="Accréditation"/>
  </tableColumns>
  <tableStyleInfo name="TableStyleLight8" showFirstColumn="0" showLastColumn="0" showRowStripes="1" showColumnStripes="0"/>
</table>
</file>

<file path=xl/tables/table21.xml><?xml version="1.0" encoding="utf-8"?>
<table xmlns="http://schemas.openxmlformats.org/spreadsheetml/2006/main" id="21" name="Fiche_Prélèvement" displayName="Fiche_Prélèvement" ref="F39:F41" totalsRowShown="0">
  <autoFilter ref="F39:F41"/>
  <tableColumns count="1">
    <tableColumn id="1" name="Fiche de prélèvement"/>
  </tableColumns>
  <tableStyleInfo name="TableStyleLight8" showFirstColumn="0" showLastColumn="0" showRowStripes="1" showColumnStripes="0"/>
</table>
</file>

<file path=xl/tables/table22.xml><?xml version="1.0" encoding="utf-8"?>
<table xmlns="http://schemas.openxmlformats.org/spreadsheetml/2006/main" id="22" name="Action_Corrective" displayName="Action_Corrective" ref="H40:H42" totalsRowShown="0">
  <autoFilter ref="H40:H42"/>
  <tableColumns count="1">
    <tableColumn id="1" name="Action corrective "/>
  </tableColumns>
  <tableStyleInfo name="TableStyleLight8" showFirstColumn="0" showLastColumn="0" showRowStripes="1" showColumnStripes="0"/>
</table>
</file>

<file path=xl/tables/table23.xml><?xml version="1.0" encoding="utf-8"?>
<table xmlns="http://schemas.openxmlformats.org/spreadsheetml/2006/main" id="23" name="PCC" displayName="PCC" ref="H57:H59" totalsRowShown="0">
  <autoFilter ref="H57:H59"/>
  <tableColumns count="1">
    <tableColumn id="1" name="PCC"/>
  </tableColumns>
  <tableStyleInfo name="TableStyleLight8" showFirstColumn="0" showLastColumn="0" showRowStripes="1" showColumnStripes="0"/>
</table>
</file>

<file path=xl/tables/table24.xml><?xml version="1.0" encoding="utf-8"?>
<table xmlns="http://schemas.openxmlformats.org/spreadsheetml/2006/main" id="24" name="Label_Rouge" displayName="Label_Rouge" ref="B53:B55" totalsRowShown="0">
  <autoFilter ref="B53:B55"/>
  <tableColumns count="1">
    <tableColumn id="1" name="Label Rouge"/>
  </tableColumns>
  <tableStyleInfo name="TableStyleLight8" showFirstColumn="0" showLastColumn="0" showRowStripes="1" showColumnStripes="0"/>
</table>
</file>

<file path=xl/tables/table25.xml><?xml version="1.0" encoding="utf-8"?>
<table xmlns="http://schemas.openxmlformats.org/spreadsheetml/2006/main" id="25" name="TH" displayName="TH" ref="F53:F55" totalsRowShown="0">
  <autoFilter ref="F53:F55"/>
  <tableColumns count="1">
    <tableColumn id="1" name="Test hédonique"/>
  </tableColumns>
  <tableStyleInfo name="TableStyleLight8" showFirstColumn="0" showLastColumn="0" showRowStripes="1" showColumnStripes="0"/>
</table>
</file>

<file path=xl/tables/table26.xml><?xml version="1.0" encoding="utf-8"?>
<table xmlns="http://schemas.openxmlformats.org/spreadsheetml/2006/main" id="26" name="Produits_transformés" displayName="Produits_transformés" ref="R3:R4" totalsRowShown="0">
  <autoFilter ref="R3:R4"/>
  <tableColumns count="1">
    <tableColumn id="1" name="Produits_transformés"/>
  </tableColumns>
  <tableStyleInfo name="TableStyleLight8" showFirstColumn="0" showLastColumn="0" showRowStripes="1" showColumnStripes="0"/>
</table>
</file>

<file path=xl/tables/table27.xml><?xml version="1.0" encoding="utf-8"?>
<table xmlns="http://schemas.openxmlformats.org/spreadsheetml/2006/main" id="27" name="T_Filière" displayName="T_Filière" ref="Q64:Q77" totalsRowShown="0">
  <autoFilter ref="Q64:Q77"/>
  <tableColumns count="1">
    <tableColumn id="1" name="Filière"/>
  </tableColumns>
  <tableStyleInfo name="TableStyleLight8" showFirstColumn="0" showLastColumn="0" showRowStripes="1" showColumnStripes="0"/>
</table>
</file>

<file path=xl/tables/table28.xml><?xml version="1.0" encoding="utf-8"?>
<table xmlns="http://schemas.openxmlformats.org/spreadsheetml/2006/main" id="28" name="Fréquence" displayName="Fréquence" ref="I23:I33" totalsRowShown="0">
  <autoFilter ref="I23:I33"/>
  <tableColumns count="1">
    <tableColumn id="1" name="Fréquence"/>
  </tableColumns>
  <tableStyleInfo name="TableStyleLight8" showFirstColumn="0" showLastColumn="0" showRowStripes="1" showColumnStripes="0"/>
</table>
</file>

<file path=xl/tables/table29.xml><?xml version="1.0" encoding="utf-8"?>
<table xmlns="http://schemas.openxmlformats.org/spreadsheetml/2006/main" id="29" name="Année_de_réalisation" displayName="Année_de_réalisation" ref="O64:O74" totalsRowShown="0">
  <autoFilter ref="O64:O74"/>
  <tableColumns count="1">
    <tableColumn id="1" name="Année de réalisation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leau4011" displayName="Tableau4011" ref="B22:C29" totalsRowShown="0" headerRowDxfId="81" dataDxfId="80">
  <autoFilter ref="B22:C29">
    <filterColumn colId="0" hiddenButton="1"/>
    <filterColumn colId="1" hiddenButton="1"/>
  </autoFilter>
  <tableColumns count="2">
    <tableColumn id="1" name="Colonne1" dataDxfId="79"/>
    <tableColumn id="2" name="Colonne2" dataDxfId="78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id="30" name="Informations_Generales" displayName="Informations_Generales" ref="B66:F496" totalsRowShown="0" dataDxfId="5">
  <autoFilter ref="B66:F496"/>
  <tableColumns count="5">
    <tableColumn id="1" name="NumeroLabel" dataDxfId="4"/>
    <tableColumn id="2" name="Dénomination" dataDxfId="3"/>
    <tableColumn id="3" name="Filière LR " dataDxfId="2"/>
    <tableColumn id="4" name="Mode" dataDxfId="1"/>
    <tableColumn id="5" name="ODG" dataDxfId="0"/>
  </tableColumns>
  <tableStyleInfo name="TableStyleMedium15" showFirstColumn="0" showLastColumn="0" showRowStripes="1" showColumnStripes="0"/>
</table>
</file>

<file path=xl/tables/table31.xml><?xml version="1.0" encoding="utf-8"?>
<table xmlns="http://schemas.openxmlformats.org/spreadsheetml/2006/main" id="31" name="Prochaintest" displayName="Prochaintest" ref="M64:M68" totalsRowShown="0">
  <autoFilter ref="M64:M68"/>
  <tableColumns count="1">
    <tableColumn id="1" name="Prochain test "/>
  </tableColumns>
  <tableStyleInfo name="TableStyleLight8" showFirstColumn="0" showLastColumn="0" showRowStripes="1" showColumnStripes="0"/>
</table>
</file>

<file path=xl/tables/table32.xml><?xml version="1.0" encoding="utf-8"?>
<table xmlns="http://schemas.openxmlformats.org/spreadsheetml/2006/main" id="32" name="Laboratoire" displayName="Laboratoire" ref="H62:H82" totalsRowShown="0">
  <autoFilter ref="H62:H82"/>
  <tableColumns count="1">
    <tableColumn id="1" name="Laboratoire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id="4" name="Tableau4010" displayName="Tableau4010" ref="B22:C29" totalsRowShown="0" headerRowDxfId="10" dataDxfId="9">
  <autoFilter ref="B22:C29">
    <filterColumn colId="0" hiddenButton="1"/>
    <filterColumn colId="1" hiddenButton="1"/>
  </autoFilter>
  <tableColumns count="2">
    <tableColumn id="1" name="Colonne1" dataDxfId="8"/>
    <tableColumn id="2" name="Colonne2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Donnees" displayName="Donnees" ref="A1:AE2">
  <autoFilter ref="A1:AE2"/>
  <tableColumns count="31">
    <tableColumn id="1" name="LA"/>
    <tableColumn id="2" name="Dénomination"/>
    <tableColumn id="3" name="Filière "/>
    <tableColumn id="4" name="Mode"/>
    <tableColumn id="5" name="ODG"/>
    <tableColumn id="6" name="Année"/>
    <tableColumn id="7" name="Type d'analyse"/>
    <tableColumn id="8" name="Laboratoire "/>
    <tableColumn id="9" name="Accréditation"/>
    <tableColumn id="10" name="Pourquoi Non?"/>
    <tableColumn id="11" name="Fiche de prélèvement "/>
    <tableColumn id="12" name="Pourquoi Non?2"/>
    <tableColumn id="13" name="Conformité TH"/>
    <tableColumn id="14" name="Conformité PS">
      <calculatedColumnFormula>IF(OR('Fiche d''analyse'!D24="Non conforme",'Fiche d''analyse'!D28="Non conforme"),"Non conforme",IF(OR('Fiche d''analyse'!D24="Conforme",'Fiche d''analyse'!D28="Conforme"),"Conforme",""))</calculatedColumnFormula>
    </tableColumn>
    <tableColumn id="15" name="Autre règle d'analyse PS "/>
    <tableColumn id="16" name="Autre règle d'analyse TH "/>
    <tableColumn id="17" name="Autre règle d'analyse"/>
    <tableColumn id="18" name="Conformité autre type de test"/>
    <tableColumn id="19" name="N-C Echantillon PS"/>
    <tableColumn id="20" name="N-C protocole expérimental PS"/>
    <tableColumn id="21" name="Autre raison PS"/>
    <tableColumn id="22" name="N-C Echantillon TH"/>
    <tableColumn id="23" name="N-C protocole expérimental TH"/>
    <tableColumn id="24" name="Autre raison TH"/>
    <tableColumn id="25" name="N-C Echantillon Autre type de test"/>
    <tableColumn id="26" name="N-C protocole expérimental Autre type de test"/>
    <tableColumn id="27" name="Autre raison autre type de test"/>
    <tableColumn id="28" name="Type Prochain test"/>
    <tableColumn id="29" name="Année Prochain test"/>
    <tableColumn id="30" name="Autre type de test"/>
    <tableColumn id="31" name="Commentair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Mod" displayName="Mod" ref="B3:B5" totalsRowShown="0">
  <autoFilter ref="B3:B5"/>
  <tableColumns count="1">
    <tableColumn id="1" name="Mode 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id="7" name="Mode_2" displayName="Mode_2" ref="D3:D16" totalsRowShown="0">
  <autoFilter ref="D3:D16"/>
  <tableColumns count="1">
    <tableColumn id="1" name="Mode_2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8" name="Volailles" displayName="Volailles" ref="F3:F5" totalsRowShown="0">
  <autoFilter ref="F3:F5"/>
  <tableColumns count="1">
    <tableColumn id="1" name="Volailles (CPC)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Œufs" displayName="Œufs" ref="G3:G4" totalsRowShown="0">
  <autoFilter ref="G3:G4"/>
  <tableColumns count="1">
    <tableColumn id="1" name="Œufs (CPC)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info.agriculture.gouv.fr/gedei/site/bo-agri/document_administratif-0e745d34-219c-4240-b976-15d129c7c999" TargetMode="External"/><Relationship Id="rId117" Type="http://schemas.openxmlformats.org/officeDocument/2006/relationships/hyperlink" Target="http://info.agriculture.gouv.fr/gedei/site/bo-agri/document_administratif-508f9848-7e7e-4f17-b830-61d30d5af602" TargetMode="External"/><Relationship Id="rId21" Type="http://schemas.openxmlformats.org/officeDocument/2006/relationships/hyperlink" Target="http://info.agriculture.gouv.fr/gedei/site/bo-agri/document_administratif-a8f647b4-db7a-435e-baf2-51f18998f57e" TargetMode="External"/><Relationship Id="rId42" Type="http://schemas.openxmlformats.org/officeDocument/2006/relationships/hyperlink" Target="https://info.agriculture.gouv.fr/gedei/site/bo-agri/document_administratif-0e745d34-219c-4240-b976-15d129c7c999" TargetMode="External"/><Relationship Id="rId47" Type="http://schemas.openxmlformats.org/officeDocument/2006/relationships/hyperlink" Target="https://info.agriculture.gouv.fr/gedei/site/bo-agri/document_administratif-1a7fdc2a-ab62-4249-8b71-5399bb5dddc5/telechargement" TargetMode="External"/><Relationship Id="rId63" Type="http://schemas.openxmlformats.org/officeDocument/2006/relationships/hyperlink" Target="http://info.agriculture.gouv.fr/gedei/site/bo-agri/document_administratif-a8f647b4-db7a-435e-baf2-51f18998f57e" TargetMode="External"/><Relationship Id="rId68" Type="http://schemas.openxmlformats.org/officeDocument/2006/relationships/hyperlink" Target="../011003_CDC/CDC_en_vigueur/CDC-peche_aquaculture_produits_derives/CDC_LA-1502_Turbot_2015.pdf" TargetMode="External"/><Relationship Id="rId84" Type="http://schemas.openxmlformats.org/officeDocument/2006/relationships/hyperlink" Target="http://info.agriculture.gouv.fr/gedei/site/bo-agri/document_administratif-9bb4ea56-a6bf-4567-a2fa-cb03f4029b10" TargetMode="External"/><Relationship Id="rId89" Type="http://schemas.openxmlformats.org/officeDocument/2006/relationships/hyperlink" Target="../011003_CDC/CDC_en_vigueur/CDC-peche_aquaculture_produits_derives/CDC_LA-0810_SoupeRouge_2015.pdf" TargetMode="External"/><Relationship Id="rId112" Type="http://schemas.openxmlformats.org/officeDocument/2006/relationships/hyperlink" Target="http://info.agriculture.gouv.fr/gedei/site/bo-agri/document_administratif-52c312ab-d9db-4d74-8d14-cd8f15d8b01a" TargetMode="External"/><Relationship Id="rId133" Type="http://schemas.openxmlformats.org/officeDocument/2006/relationships/table" Target="../tables/table10.xml"/><Relationship Id="rId138" Type="http://schemas.openxmlformats.org/officeDocument/2006/relationships/table" Target="../tables/table15.xml"/><Relationship Id="rId154" Type="http://schemas.openxmlformats.org/officeDocument/2006/relationships/table" Target="../tables/table31.xml"/><Relationship Id="rId16" Type="http://schemas.openxmlformats.org/officeDocument/2006/relationships/hyperlink" Target="https://info.agriculture.gouv.fr/gedei/site/bo-agri/document_administratif-5bb78ba0-94b6-4ea0-a761-7bc4f78a5312/telechargement" TargetMode="External"/><Relationship Id="rId107" Type="http://schemas.openxmlformats.org/officeDocument/2006/relationships/hyperlink" Target="..\011003_CDC\CDC_en_vigueur\CDC-peche_aquaculture_produits_derives\CDC_LA-0716_RillettesSaumon_2017.pdf" TargetMode="External"/><Relationship Id="rId11" Type="http://schemas.openxmlformats.org/officeDocument/2006/relationships/hyperlink" Target="https://info.agriculture.gouv.fr/gedei/site/bo-agri/document_administratif-7f5fc1b6-b32a-4bce-bf2c-beece6ad94c1" TargetMode="External"/><Relationship Id="rId32" Type="http://schemas.openxmlformats.org/officeDocument/2006/relationships/hyperlink" Target="https://info.agriculture.gouv.fr/gedei/site/bo-agri/document_administratif-0e745d34-219c-4240-b976-15d129c7c999" TargetMode="External"/><Relationship Id="rId37" Type="http://schemas.openxmlformats.org/officeDocument/2006/relationships/hyperlink" Target="https://info.agriculture.gouv.fr/gedei/site/bo-agri/document_administratif-7f5fc1b6-b32a-4bce-bf2c-beece6ad94c1" TargetMode="External"/><Relationship Id="rId53" Type="http://schemas.openxmlformats.org/officeDocument/2006/relationships/hyperlink" Target="..\011003_CDC_ESQS_en_vigueur\CDC_en_vigueur\CDC-peche_aquaculture_produits_derives\CDC_LA2298_HuitresPousse_2006.pdf" TargetMode="External"/><Relationship Id="rId58" Type="http://schemas.openxmlformats.org/officeDocument/2006/relationships/hyperlink" Target="http://info.agriculture.gouv.fr/gedei/site/bo-agri/document_administratif-a8f647b4-db7a-435e-baf2-51f18998f57e" TargetMode="External"/><Relationship Id="rId74" Type="http://schemas.openxmlformats.org/officeDocument/2006/relationships/hyperlink" Target="..\011003_CDC\CDC_en_vigueur\CDC-peche_aquaculture_produits_derives\CDC_LA-0206_Sardines_2006.pdf" TargetMode="External"/><Relationship Id="rId79" Type="http://schemas.openxmlformats.org/officeDocument/2006/relationships/hyperlink" Target="../011003_CDC/CDC_en_vigueur/CDC-peche_aquaculture_produits_derives/CDC_LA-2706_Thon_2007.pdf" TargetMode="External"/><Relationship Id="rId102" Type="http://schemas.openxmlformats.org/officeDocument/2006/relationships/hyperlink" Target="https://info.agriculture.gouv.fr/gedei/site/bo-agri/document_administratif-8d87528d-019f-4750-90ba-753fcdd9eae4/telechargement" TargetMode="External"/><Relationship Id="rId123" Type="http://schemas.openxmlformats.org/officeDocument/2006/relationships/hyperlink" Target="https://info.agriculture.gouv.fr/gedei/site/bo-agri/document_administratif-a74eb313-4b23-4f70-8a76-8939825f3fce/telechargement" TargetMode="External"/><Relationship Id="rId128" Type="http://schemas.openxmlformats.org/officeDocument/2006/relationships/hyperlink" Target="https://info.agriculture.gouv.fr/gedei/site/bo-agri/document_administratif-9766d6aa-c1ec-4988-8119-dc4f1a1e38d7" TargetMode="External"/><Relationship Id="rId144" Type="http://schemas.openxmlformats.org/officeDocument/2006/relationships/table" Target="../tables/table21.xml"/><Relationship Id="rId149" Type="http://schemas.openxmlformats.org/officeDocument/2006/relationships/table" Target="../tables/table26.xml"/><Relationship Id="rId5" Type="http://schemas.openxmlformats.org/officeDocument/2006/relationships/hyperlink" Target="https://info.agriculture.gouv.fr/gedei/site/bo-agri/document_administratif-7f5fc1b6-b32a-4bce-bf2c-beece6ad94c1" TargetMode="External"/><Relationship Id="rId90" Type="http://schemas.openxmlformats.org/officeDocument/2006/relationships/hyperlink" Target="..\011003_CDC\CDC_en_vigueur\CDC-peche_aquaculture_produits_derives\CDC_LA-0111_Bar_2014.pdf" TargetMode="External"/><Relationship Id="rId95" Type="http://schemas.openxmlformats.org/officeDocument/2006/relationships/hyperlink" Target="https://info.agriculture.gouv.fr/gedei/site/bo-agri/document_administratif-7f5fc1b6-b32a-4bce-bf2c-beece6ad94c1" TargetMode="External"/><Relationship Id="rId22" Type="http://schemas.openxmlformats.org/officeDocument/2006/relationships/hyperlink" Target="https://info.agriculture.gouv.fr/gedei/site/bo-agri/document_administratif-cb5d6396-f843-48f1-8812-4e0b24b8ddc1/telechargement" TargetMode="External"/><Relationship Id="rId27" Type="http://schemas.openxmlformats.org/officeDocument/2006/relationships/hyperlink" Target="https://info.agriculture.gouv.fr/gedei/site/bo-agri/document_administratif-6524fe0c-0705-45a8-92e8-06cc397aed2d" TargetMode="External"/><Relationship Id="rId43" Type="http://schemas.openxmlformats.org/officeDocument/2006/relationships/hyperlink" Target="https://info.agriculture.gouv.fr/gedei/site/bo-agri/document_administratif-0e745d34-219c-4240-b976-15d129c7c999" TargetMode="External"/><Relationship Id="rId48" Type="http://schemas.openxmlformats.org/officeDocument/2006/relationships/hyperlink" Target="http://info.agriculture.gouv.fr/gedei/site/bo-agri/document_administratif-a8f647b4-db7a-435e-baf2-51f18998f57e" TargetMode="External"/><Relationship Id="rId64" Type="http://schemas.openxmlformats.org/officeDocument/2006/relationships/hyperlink" Target="../011003_CDC/CDC_en_vigueur/CDC-peche_aquaculture_produits_derives/CDC_LA-1102_CoquillesSJ_2008.pdf" TargetMode="External"/><Relationship Id="rId69" Type="http://schemas.openxmlformats.org/officeDocument/2006/relationships/hyperlink" Target="..\011003_CDC\CDC_en_vigueur\CDC-peche_aquaculture_produits_derives\CDC_LA-0103_Sardines_2014.pdf" TargetMode="External"/><Relationship Id="rId113" Type="http://schemas.openxmlformats.org/officeDocument/2006/relationships/hyperlink" Target="http://info.agriculture.gouv.fr/gedei/site/bo-agri/document_administratif-676a7d54-a9fe-497f-bedd-193b24ea9c3e" TargetMode="External"/><Relationship Id="rId118" Type="http://schemas.openxmlformats.org/officeDocument/2006/relationships/hyperlink" Target="https://info.agriculture.gouv.fr/gedei/site/bo-agri/document_administratif-d18c556f-3398-4a41-96ac-0c59d523f4f3/telechargement" TargetMode="External"/><Relationship Id="rId134" Type="http://schemas.openxmlformats.org/officeDocument/2006/relationships/table" Target="../tables/table11.xml"/><Relationship Id="rId139" Type="http://schemas.openxmlformats.org/officeDocument/2006/relationships/table" Target="../tables/table16.xml"/><Relationship Id="rId80" Type="http://schemas.openxmlformats.org/officeDocument/2006/relationships/hyperlink" Target="https://info.agriculture.gouv.fr/gedei/site/bo-agri/document_administratif-7f5fc1b6-b32a-4bce-bf2c-beece6ad94c1" TargetMode="External"/><Relationship Id="rId85" Type="http://schemas.openxmlformats.org/officeDocument/2006/relationships/hyperlink" Target="https://info.agriculture.gouv.fr/gedei/site/bo-agri/document_administratif-bf0cf2b1-5854-47de-b2de-b4b029a3db86/telechargement" TargetMode="External"/><Relationship Id="rId150" Type="http://schemas.openxmlformats.org/officeDocument/2006/relationships/table" Target="../tables/table27.xml"/><Relationship Id="rId155" Type="http://schemas.openxmlformats.org/officeDocument/2006/relationships/table" Target="../tables/table32.xml"/><Relationship Id="rId12" Type="http://schemas.openxmlformats.org/officeDocument/2006/relationships/hyperlink" Target="https://info.agriculture.gouv.fr/gedei/site/bo-agri/document_administratif-8e2f1ae8-6bb8-470f-8be4-dd7ebc8e20ab/telechargement" TargetMode="External"/><Relationship Id="rId17" Type="http://schemas.openxmlformats.org/officeDocument/2006/relationships/hyperlink" Target="https://info.agriculture.gouv.fr/gedei/site/bo-agri/document_administratif-7f5fc1b6-b32a-4bce-bf2c-beece6ad94c1" TargetMode="External"/><Relationship Id="rId25" Type="http://schemas.openxmlformats.org/officeDocument/2006/relationships/hyperlink" Target="https://info.agriculture.gouv.fr/gedei/site/bo-agri/document_administratif-d63dbb5d-0c2a-4de7-abf7-ad802155525c/telechargement" TargetMode="External"/><Relationship Id="rId33" Type="http://schemas.openxmlformats.org/officeDocument/2006/relationships/hyperlink" Target="https://info.agriculture.gouv.fr/gedei/site/bo-agri/document_administratif-0e745d34-219c-4240-b976-15d129c7c999" TargetMode="External"/><Relationship Id="rId38" Type="http://schemas.openxmlformats.org/officeDocument/2006/relationships/hyperlink" Target="https://info.agriculture.gouv.fr/gedei/site/bo-agri/document_administratif-e42c34ae-6067-4411-ab76-b3a3461df8e1/telechargement" TargetMode="External"/><Relationship Id="rId46" Type="http://schemas.openxmlformats.org/officeDocument/2006/relationships/hyperlink" Target="https://info.agriculture.gouv.fr/gedei/site/bo-agri/document_administratif-018dbe58-b8dd-41a5-9e12-18d422e2cea1/telechargement" TargetMode="External"/><Relationship Id="rId59" Type="http://schemas.openxmlformats.org/officeDocument/2006/relationships/hyperlink" Target="https://info.agriculture.gouv.fr/gedei/site/bo-agri/document_administratif-248bb3dc-192b-4fe0-81c2-9f8c0d325821/telechargement" TargetMode="External"/><Relationship Id="rId67" Type="http://schemas.openxmlformats.org/officeDocument/2006/relationships/hyperlink" Target="https://info.agriculture.gouv.fr/gedei/site/bo-agri/document_administratif-7f5fc1b6-b32a-4bce-bf2c-beece6ad94c1" TargetMode="External"/><Relationship Id="rId103" Type="http://schemas.openxmlformats.org/officeDocument/2006/relationships/hyperlink" Target="https://info.agriculture.gouv.fr/gedei/site/bo-agri/document_administratif-1a7fdc2a-ab62-4249-8b71-5399bb5dddc5/telechargement" TargetMode="External"/><Relationship Id="rId108" Type="http://schemas.openxmlformats.org/officeDocument/2006/relationships/hyperlink" Target="http://info.agriculture.gouv.fr/gedei/site/bo-agri/document_administratif-a71b2d00-250a-4c2e-bb74-e73b26aac66c" TargetMode="External"/><Relationship Id="rId116" Type="http://schemas.openxmlformats.org/officeDocument/2006/relationships/hyperlink" Target="http://info.agriculture.gouv.fr/gedei/site/bo-agri/document_administratif-44ac4a8f-da35-4351-b637-23c1a87da25b" TargetMode="External"/><Relationship Id="rId124" Type="http://schemas.openxmlformats.org/officeDocument/2006/relationships/hyperlink" Target="https://info.agriculture.gouv.fr/gedei/site/bo-agri/document_administratif-065455cc-7d24-4b87-9911-c58ebf545404/telechargement" TargetMode="External"/><Relationship Id="rId129" Type="http://schemas.openxmlformats.org/officeDocument/2006/relationships/table" Target="../tables/table6.xml"/><Relationship Id="rId137" Type="http://schemas.openxmlformats.org/officeDocument/2006/relationships/table" Target="../tables/table14.xml"/><Relationship Id="rId20" Type="http://schemas.openxmlformats.org/officeDocument/2006/relationships/hyperlink" Target="https://info.agriculture.gouv.fr/gedei/site/bo-agri/document_administratif-1a7fdc2a-ab62-4249-8b71-5399bb5dddc5/telechargement" TargetMode="External"/><Relationship Id="rId41" Type="http://schemas.openxmlformats.org/officeDocument/2006/relationships/hyperlink" Target="http://info.agriculture.gouv.fr/gedei/site/bo-agri/document_administratif-58884f32-0c29-4576-beb7-9afb5f4ae80d" TargetMode="External"/><Relationship Id="rId54" Type="http://schemas.openxmlformats.org/officeDocument/2006/relationships/hyperlink" Target="https://info.agriculture.gouv.fr/gedei/site/bo-agri/document_administratif-1a7fdc2a-ab62-4249-8b71-5399bb5dddc5/telechargement" TargetMode="External"/><Relationship Id="rId62" Type="http://schemas.openxmlformats.org/officeDocument/2006/relationships/hyperlink" Target="http://info.agriculture.gouv.fr/gedei/site/bo-agri/document_administratif-a8f647b4-db7a-435e-baf2-51f18998f57e" TargetMode="External"/><Relationship Id="rId70" Type="http://schemas.openxmlformats.org/officeDocument/2006/relationships/hyperlink" Target="..\011003_CDC\CDC_en_vigueur\CDC-peche_aquaculture_produits_derives\CDC_LA-0503_Crevettes_2014.pdf" TargetMode="External"/><Relationship Id="rId75" Type="http://schemas.openxmlformats.org/officeDocument/2006/relationships/hyperlink" Target="https://info.agriculture.gouv.fr/gedei/site/bo-agri/document_administratif-04545b61-5a88-4ecc-b6b9-b5f97c5f0266/telechargement" TargetMode="External"/><Relationship Id="rId83" Type="http://schemas.openxmlformats.org/officeDocument/2006/relationships/hyperlink" Target="https://info.agriculture.gouv.fr/gedei/site/bo-agri/document_administratif-5a166b73-939f-479f-a16a-2c918c99f484/telechargement" TargetMode="External"/><Relationship Id="rId88" Type="http://schemas.openxmlformats.org/officeDocument/2006/relationships/hyperlink" Target="https://info.agriculture.gouv.fr/gedei/site/bo-agri/document_administratif-2a9a6fad-ee93-4955-b1a5-4e5b350a23b0/telechargement" TargetMode="External"/><Relationship Id="rId91" Type="http://schemas.openxmlformats.org/officeDocument/2006/relationships/hyperlink" Target="../011003_CDC/CDC_en_vigueur/CDC-peche_aquaculture_produits_derives/CDC_LA-0211_Daurade_2014.pdf" TargetMode="External"/><Relationship Id="rId96" Type="http://schemas.openxmlformats.org/officeDocument/2006/relationships/hyperlink" Target="https://info.agriculture.gouv.fr/gedei/site/bo-agri/document_administratif-7f5fc1b6-b32a-4bce-bf2c-beece6ad94c1" TargetMode="External"/><Relationship Id="rId111" Type="http://schemas.openxmlformats.org/officeDocument/2006/relationships/hyperlink" Target="http://info.agriculture.gouv.fr/gedei/site/bo-agri/document_administratif-d97fc37c-2bc4-4056-ab99-4e863755442c" TargetMode="External"/><Relationship Id="rId132" Type="http://schemas.openxmlformats.org/officeDocument/2006/relationships/table" Target="../tables/table9.xml"/><Relationship Id="rId140" Type="http://schemas.openxmlformats.org/officeDocument/2006/relationships/table" Target="../tables/table17.xml"/><Relationship Id="rId145" Type="http://schemas.openxmlformats.org/officeDocument/2006/relationships/table" Target="../tables/table22.xml"/><Relationship Id="rId153" Type="http://schemas.openxmlformats.org/officeDocument/2006/relationships/table" Target="../tables/table30.xml"/><Relationship Id="rId1" Type="http://schemas.openxmlformats.org/officeDocument/2006/relationships/hyperlink" Target="https://info.agriculture.gouv.fr/gedei/site/bo-agri/document_administratif-7f5fc1b6-b32a-4bce-bf2c-beece6ad94c1" TargetMode="External"/><Relationship Id="rId6" Type="http://schemas.openxmlformats.org/officeDocument/2006/relationships/hyperlink" Target="https://info.agriculture.gouv.fr/gedei/site/bo-agri/document_administratif-7f5fc1b6-b32a-4bce-bf2c-beece6ad94c1" TargetMode="External"/><Relationship Id="rId15" Type="http://schemas.openxmlformats.org/officeDocument/2006/relationships/hyperlink" Target="https://info.agriculture.gouv.fr/gedei/site/bo-agri/document_administratif-1a7fdc2a-ab62-4249-8b71-5399bb5dddc5/telechargement" TargetMode="External"/><Relationship Id="rId23" Type="http://schemas.openxmlformats.org/officeDocument/2006/relationships/hyperlink" Target="https://info.agriculture.gouv.fr/gedei/site/bo-agri/document_administratif-7f5fc1b6-b32a-4bce-bf2c-beece6ad94c1" TargetMode="External"/><Relationship Id="rId28" Type="http://schemas.openxmlformats.org/officeDocument/2006/relationships/hyperlink" Target="https://info.agriculture.gouv.fr/gedei/site/bo-agri/document_administratif-7f5fc1b6-b32a-4bce-bf2c-beece6ad94c1" TargetMode="External"/><Relationship Id="rId36" Type="http://schemas.openxmlformats.org/officeDocument/2006/relationships/hyperlink" Target="https://info.agriculture.gouv.fr/gedei/site/bo-agri/document_administratif-5bb78ba0-94b6-4ea0-a761-7bc4f78a5312/telechargement" TargetMode="External"/><Relationship Id="rId49" Type="http://schemas.openxmlformats.org/officeDocument/2006/relationships/hyperlink" Target="https://info.agriculture.gouv.fr/gedei/site/bo-agri/document_administratif-7f5fc1b6-b32a-4bce-bf2c-beece6ad94c1" TargetMode="External"/><Relationship Id="rId57" Type="http://schemas.openxmlformats.org/officeDocument/2006/relationships/hyperlink" Target="https://info.agriculture.gouv.fr/gedei/site/bo-agri/document_administratif-04545b61-5a88-4ecc-b6b9-b5f97c5f0266/telechargement" TargetMode="External"/><Relationship Id="rId106" Type="http://schemas.openxmlformats.org/officeDocument/2006/relationships/hyperlink" Target="http://info.agriculture.gouv.fr/gedei/site/bo-agri/document_administratif-0b486c2d-c89b-46b5-b367-f132f0a85e64" TargetMode="External"/><Relationship Id="rId114" Type="http://schemas.openxmlformats.org/officeDocument/2006/relationships/hyperlink" Target="https://info.agriculture.gouv.fr/gedei/site/bo-agri/document_administratif-f162d09e-168a-4763-9aaf-f9905898d8cc/telechargement" TargetMode="External"/><Relationship Id="rId119" Type="http://schemas.openxmlformats.org/officeDocument/2006/relationships/hyperlink" Target="http://info.agriculture.gouv.fr/gedei/site/bo-agri/document_administratif-e59fa062-9eb8-4f05-b5bd-ea66a4ee3dc7" TargetMode="External"/><Relationship Id="rId127" Type="http://schemas.openxmlformats.org/officeDocument/2006/relationships/hyperlink" Target="https://info.agriculture.gouv.fr/gedei/site/bo-agri/document_administratif-3b986343-9714-4988-8b5d-263d7b34c2b0/telechargement" TargetMode="External"/><Relationship Id="rId10" Type="http://schemas.openxmlformats.org/officeDocument/2006/relationships/hyperlink" Target="https://info.agriculture.gouv.fr/gedei/site/bo-agri/document_administratif-746f5e96-59c1-4d49-8c8c-7799940e70f1" TargetMode="External"/><Relationship Id="rId31" Type="http://schemas.openxmlformats.org/officeDocument/2006/relationships/hyperlink" Target="https://info.agriculture.gouv.fr/gedei/site/bo-agri/document_administratif-0e745d34-219c-4240-b976-15d129c7c999" TargetMode="External"/><Relationship Id="rId44" Type="http://schemas.openxmlformats.org/officeDocument/2006/relationships/hyperlink" Target="https://info.agriculture.gouv.fr/gedei/site/bo-agri/document_administratif-6524fe0c-0705-45a8-92e8-06cc397aed2d" TargetMode="External"/><Relationship Id="rId52" Type="http://schemas.openxmlformats.org/officeDocument/2006/relationships/hyperlink" Target="https://info.agriculture.gouv.fr/gedei/site/bo-agri/document_administratif-e1e84c6b-9685-4583-be22-af6669e045bc/telechargement" TargetMode="External"/><Relationship Id="rId60" Type="http://schemas.openxmlformats.org/officeDocument/2006/relationships/hyperlink" Target="..\011003_CDC\CDC_en_vigueur\CDC-produits_transformes\CDC_LA-2201_Baguette_2002.pdf" TargetMode="External"/><Relationship Id="rId65" Type="http://schemas.openxmlformats.org/officeDocument/2006/relationships/hyperlink" Target="https://info.agriculture.gouv.fr/gedei/site/bo-agri/document_administratif-cb5d6396-f843-48f1-8812-4e0b24b8ddc1/telechargement" TargetMode="External"/><Relationship Id="rId73" Type="http://schemas.openxmlformats.org/officeDocument/2006/relationships/hyperlink" Target="https://info.agriculture.gouv.fr/gedei/site/bo-agri/document_administratif-134f8917-2334-4eb7-a94c-1b6ff4b76b09/telechargement" TargetMode="External"/><Relationship Id="rId78" Type="http://schemas.openxmlformats.org/officeDocument/2006/relationships/hyperlink" Target="https://info.agriculture.gouv.fr/gedei/site/bo-agri/document_administratif-1a7fdc2a-ab62-4249-8b71-5399bb5dddc5/telechargement" TargetMode="External"/><Relationship Id="rId81" Type="http://schemas.openxmlformats.org/officeDocument/2006/relationships/hyperlink" Target="https://info.agriculture.gouv.fr/gedei/site/bo-agri/document_administratif-759db564-c331-4f9e-bf71-50d0a6ea3dd5/telechargement" TargetMode="External"/><Relationship Id="rId86" Type="http://schemas.openxmlformats.org/officeDocument/2006/relationships/hyperlink" Target="..\011003_CDC\CDC_en_vigueur\CDC-peche_aquaculture_produits_derives\CDC_LA-0110_Maquereaux_2010.pdf" TargetMode="External"/><Relationship Id="rId94" Type="http://schemas.openxmlformats.org/officeDocument/2006/relationships/hyperlink" Target="https://info.agriculture.gouv.fr/gedei/site/bo-agri/document_administratif-d641dcd5-7665-4acd-b845-e119447bd44d/telechargement" TargetMode="External"/><Relationship Id="rId99" Type="http://schemas.openxmlformats.org/officeDocument/2006/relationships/hyperlink" Target="https://info.agriculture.gouv.fr/gedei/site/bo-agri/document_administratif-1a7fdc2a-ab62-4249-8b71-5399bb5dddc5/telechargement" TargetMode="External"/><Relationship Id="rId101" Type="http://schemas.openxmlformats.org/officeDocument/2006/relationships/hyperlink" Target="..\011003_CDC\CDC_en_vigueur\CDC-peche_aquaculture_produits_derives\CDC_LA-0614_MoulesFiliere_2015.pdf" TargetMode="External"/><Relationship Id="rId122" Type="http://schemas.openxmlformats.org/officeDocument/2006/relationships/hyperlink" Target="http://info.agriculture.gouv.fr/gedei/site/bo-agri/document_administratif-4cc0d3dd-2fb1-494d-92f3-9e55c227024c" TargetMode="External"/><Relationship Id="rId130" Type="http://schemas.openxmlformats.org/officeDocument/2006/relationships/table" Target="../tables/table7.xml"/><Relationship Id="rId135" Type="http://schemas.openxmlformats.org/officeDocument/2006/relationships/table" Target="../tables/table12.xml"/><Relationship Id="rId143" Type="http://schemas.openxmlformats.org/officeDocument/2006/relationships/table" Target="../tables/table20.xml"/><Relationship Id="rId148" Type="http://schemas.openxmlformats.org/officeDocument/2006/relationships/table" Target="../tables/table25.xml"/><Relationship Id="rId151" Type="http://schemas.openxmlformats.org/officeDocument/2006/relationships/table" Target="../tables/table28.xml"/><Relationship Id="rId4" Type="http://schemas.openxmlformats.org/officeDocument/2006/relationships/hyperlink" Target="https://info.agriculture.gouv.fr/gedei/site/bo-agri/document_administratif-7f5fc1b6-b32a-4bce-bf2c-beece6ad94c1" TargetMode="External"/><Relationship Id="rId9" Type="http://schemas.openxmlformats.org/officeDocument/2006/relationships/hyperlink" Target="https://info.agriculture.gouv.fr/gedei/site/bo-agri/document_administratif-5bb78ba0-94b6-4ea0-a761-7bc4f78a5312/telechargement" TargetMode="External"/><Relationship Id="rId13" Type="http://schemas.openxmlformats.org/officeDocument/2006/relationships/hyperlink" Target="http://info.agriculture.gouv.fr/gedei/site/bo-agri/document_administratif-a8f647b4-db7a-435e-baf2-51f18998f57e" TargetMode="External"/><Relationship Id="rId18" Type="http://schemas.openxmlformats.org/officeDocument/2006/relationships/hyperlink" Target="https://info.agriculture.gouv.fr/gedei/site/bo-agri/document_administratif-04545b61-5a88-4ecc-b6b9-b5f97c5f0266/telechargement" TargetMode="External"/><Relationship Id="rId39" Type="http://schemas.openxmlformats.org/officeDocument/2006/relationships/hyperlink" Target="https://info.agriculture.gouv.fr/gedei/site/bo-agri/document_administratif-1a7fdc2a-ab62-4249-8b71-5399bb5dddc5/telechargement" TargetMode="External"/><Relationship Id="rId109" Type="http://schemas.openxmlformats.org/officeDocument/2006/relationships/hyperlink" Target="http://info.agriculture.gouv.fr/gedei/site/bo-agri/document_administratif-38b4aa76-5a5d-4397-8a03-2e0d36c94eef" TargetMode="External"/><Relationship Id="rId34" Type="http://schemas.openxmlformats.org/officeDocument/2006/relationships/hyperlink" Target="https://info.agriculture.gouv.fr/gedei/site/bo-agri/document_administratif-794b3bc9-3630-4a42-a36e-360ee86415f6" TargetMode="External"/><Relationship Id="rId50" Type="http://schemas.openxmlformats.org/officeDocument/2006/relationships/hyperlink" Target="https://info.agriculture.gouv.fr/gedei/site/bo-agri/document_administratif-7f5fc1b6-b32a-4bce-bf2c-beece6ad94c1" TargetMode="External"/><Relationship Id="rId55" Type="http://schemas.openxmlformats.org/officeDocument/2006/relationships/hyperlink" Target="http://info.agriculture.gouv.fr/gedei/site/bo-agri/document_administratif-61ea8a97-5bcc-4662-93d4-779c817ec73b" TargetMode="External"/><Relationship Id="rId76" Type="http://schemas.openxmlformats.org/officeDocument/2006/relationships/hyperlink" Target="https://info.agriculture.gouv.fr/gedei/site/bo-agri/document_administratif-f329fa1a-872b-4e1b-aab1-131989b740c5/telechargement" TargetMode="External"/><Relationship Id="rId97" Type="http://schemas.openxmlformats.org/officeDocument/2006/relationships/hyperlink" Target="..\011003_CDC\CDC_en_vigueur\CDC-peche_aquaculture_produits_derives\CDC_LA-0613_NoixSJ_2015.pdf" TargetMode="External"/><Relationship Id="rId104" Type="http://schemas.openxmlformats.org/officeDocument/2006/relationships/hyperlink" Target="https://info.agriculture.gouv.fr/gedei/site/bo-agri/document_administratif-811a179d-c3ba-483f-8e5e-6ed922871334/telechargement" TargetMode="External"/><Relationship Id="rId120" Type="http://schemas.openxmlformats.org/officeDocument/2006/relationships/hyperlink" Target="https://info.agriculture.gouv.fr/gedei/site/bo-agri/document_administratif-af7e7f90-7b69-4f80-9093-53c5edb0b2ca/telechargement" TargetMode="External"/><Relationship Id="rId125" Type="http://schemas.openxmlformats.org/officeDocument/2006/relationships/hyperlink" Target="https://info.agriculture.gouv.fr/gedei/site/bo-agri/document_administratif-efc7dbea-b320-47ec-8b2a-966987939705/telechargement" TargetMode="External"/><Relationship Id="rId141" Type="http://schemas.openxmlformats.org/officeDocument/2006/relationships/table" Target="../tables/table18.xml"/><Relationship Id="rId146" Type="http://schemas.openxmlformats.org/officeDocument/2006/relationships/table" Target="../tables/table23.xml"/><Relationship Id="rId7" Type="http://schemas.openxmlformats.org/officeDocument/2006/relationships/hyperlink" Target="https://info.agriculture.gouv.fr/gedei/site/bo-agri/document_administratif-04545b61-5a88-4ecc-b6b9-b5f97c5f0266/telechargement" TargetMode="External"/><Relationship Id="rId71" Type="http://schemas.openxmlformats.org/officeDocument/2006/relationships/hyperlink" Target="..\011003_CDC\CDC_en_vigueur\CDC-produits_transformes\CDC_LA-0405_Pav&#233;_2005.pdf" TargetMode="External"/><Relationship Id="rId92" Type="http://schemas.openxmlformats.org/officeDocument/2006/relationships/hyperlink" Target="..\011003_CDC\CDC_en_vigueur\CDC-peche_aquaculture_produits_derives\CDC_LA-0316_Moules_2017.pdf" TargetMode="External"/><Relationship Id="rId2" Type="http://schemas.openxmlformats.org/officeDocument/2006/relationships/hyperlink" Target="http://info.agriculture.gouv.fr/gedei/site/bo-agri/document_administratif-678ee8f0-7fa3-463b-a6d3-0c2d9c3436bd" TargetMode="External"/><Relationship Id="rId29" Type="http://schemas.openxmlformats.org/officeDocument/2006/relationships/hyperlink" Target="https://info.agriculture.gouv.fr/gedei/site/bo-agri/document_administratif-7f5fc1b6-b32a-4bce-bf2c-beece6ad94c1" TargetMode="External"/><Relationship Id="rId24" Type="http://schemas.openxmlformats.org/officeDocument/2006/relationships/hyperlink" Target="https://info.agriculture.gouv.fr/gedei/site/bo-agri/document_administratif-d56dd0aa-bc5f-4c83-aa88-f16457570456/telechargement" TargetMode="External"/><Relationship Id="rId40" Type="http://schemas.openxmlformats.org/officeDocument/2006/relationships/hyperlink" Target="http://info.agriculture.gouv.fr/gedei/site/bo-agri/document_administratif-a09f9afa-8933-46bb-812c-463fd17b0f28" TargetMode="External"/><Relationship Id="rId45" Type="http://schemas.openxmlformats.org/officeDocument/2006/relationships/hyperlink" Target="https://info.agriculture.gouv.fr/gedei/site/bo-agri/document_administratif-d56dd0aa-bc5f-4c83-aa88-f16457570456/telechargement" TargetMode="External"/><Relationship Id="rId66" Type="http://schemas.openxmlformats.org/officeDocument/2006/relationships/hyperlink" Target="https://info.agriculture.gouv.fr/gedei/site/bo-agri/document_administratif-7f5fc1b6-b32a-4bce-bf2c-beece6ad94c1" TargetMode="External"/><Relationship Id="rId87" Type="http://schemas.openxmlformats.org/officeDocument/2006/relationships/hyperlink" Target="../011003_CDC/CDC_en_vigueur/CDC-peche_aquaculture_produits_derives/LA0510/CDC_LA0510_SoupePoisson_2017.pdf" TargetMode="External"/><Relationship Id="rId110" Type="http://schemas.openxmlformats.org/officeDocument/2006/relationships/hyperlink" Target="../011003_CDC/CDC_en_vigueur/CDC-peche_aquaculture_produits_derives/LA0217/CDC_LA0217_SaumonFarci_2017.pdf" TargetMode="External"/><Relationship Id="rId115" Type="http://schemas.openxmlformats.org/officeDocument/2006/relationships/hyperlink" Target="http://info.agriculture.gouv.fr/gedei/site/bo-agri/document_administratif-163bae67-c38a-4f49-b100-2bda6042530f" TargetMode="External"/><Relationship Id="rId131" Type="http://schemas.openxmlformats.org/officeDocument/2006/relationships/table" Target="../tables/table8.xml"/><Relationship Id="rId136" Type="http://schemas.openxmlformats.org/officeDocument/2006/relationships/table" Target="../tables/table13.xml"/><Relationship Id="rId61" Type="http://schemas.openxmlformats.org/officeDocument/2006/relationships/hyperlink" Target="http://info.agriculture.gouv.fr/gedei/site/bo-agri/document_administratif-410889b7-5fbb-4404-8841-a89dbf58fb8a" TargetMode="External"/><Relationship Id="rId82" Type="http://schemas.openxmlformats.org/officeDocument/2006/relationships/hyperlink" Target="..\011003_CDC\CDC_en_vigueur\CDC-peche_aquaculture_produits_derives\CDC_LA-0409_SoupePoissons_2016.pdf" TargetMode="External"/><Relationship Id="rId152" Type="http://schemas.openxmlformats.org/officeDocument/2006/relationships/table" Target="../tables/table29.xml"/><Relationship Id="rId19" Type="http://schemas.openxmlformats.org/officeDocument/2006/relationships/hyperlink" Target="https://info.agriculture.gouv.fr/gedei/site/bo-agri/document_administratif-7f5fc1b6-b32a-4bce-bf2c-beece6ad94c1" TargetMode="External"/><Relationship Id="rId14" Type="http://schemas.openxmlformats.org/officeDocument/2006/relationships/hyperlink" Target="https://info.agriculture.gouv.fr/gedei/site/bo-agri/document_administratif-cb5d6396-f843-48f1-8812-4e0b24b8ddc1/telechargement" TargetMode="External"/><Relationship Id="rId30" Type="http://schemas.openxmlformats.org/officeDocument/2006/relationships/hyperlink" Target="https://info.agriculture.gouv.fr/gedei/site/bo-agri/document_administratif-7f5fc1b6-b32a-4bce-bf2c-beece6ad94c1" TargetMode="External"/><Relationship Id="rId35" Type="http://schemas.openxmlformats.org/officeDocument/2006/relationships/hyperlink" Target="https://info.agriculture.gouv.fr/gedei/site/bo-agri/document_administratif-0e745d34-219c-4240-b976-15d129c7c999" TargetMode="External"/><Relationship Id="rId56" Type="http://schemas.openxmlformats.org/officeDocument/2006/relationships/hyperlink" Target="https://info.agriculture.gouv.fr/gedei/site/bo-agri/document_administratif-1a7fdc2a-ab62-4249-8b71-5399bb5dddc5/telechargement" TargetMode="External"/><Relationship Id="rId77" Type="http://schemas.openxmlformats.org/officeDocument/2006/relationships/hyperlink" Target="https://info.agriculture.gouv.fr/gedei/site/bo-agri/document_administratif-1a7fdc2a-ab62-4249-8b71-5399bb5dddc5/telechargement" TargetMode="External"/><Relationship Id="rId100" Type="http://schemas.openxmlformats.org/officeDocument/2006/relationships/hyperlink" Target="https://info.agriculture.gouv.fr/gedei/site/bo-agri/document_administratif-0e745d34-219c-4240-b976-15d129c7c999" TargetMode="External"/><Relationship Id="rId105" Type="http://schemas.openxmlformats.org/officeDocument/2006/relationships/hyperlink" Target="..\011003_CDC\CDC_en_vigueur\CDC-peche_aquaculture_produits_derives\CDC_LA-0316_Moules_2017.pdf" TargetMode="External"/><Relationship Id="rId126" Type="http://schemas.openxmlformats.org/officeDocument/2006/relationships/hyperlink" Target="https://info.agriculture.gouv.fr/gedei/site/bo-agri/document_administratif-efc7dbea-b320-47ec-8b2a-966987939705/telechargement" TargetMode="External"/><Relationship Id="rId147" Type="http://schemas.openxmlformats.org/officeDocument/2006/relationships/table" Target="../tables/table24.xml"/><Relationship Id="rId8" Type="http://schemas.openxmlformats.org/officeDocument/2006/relationships/hyperlink" Target="https://info.agriculture.gouv.fr/gedei/site/bo-agri/document_administratif-6524fe0c-0705-45a8-92e8-06cc397aed2d" TargetMode="External"/><Relationship Id="rId51" Type="http://schemas.openxmlformats.org/officeDocument/2006/relationships/hyperlink" Target="https://info.agriculture.gouv.fr/gedei/site/bo-agri/document_administratif-7f5fc1b6-b32a-4bce-bf2c-beece6ad94c1" TargetMode="External"/><Relationship Id="rId72" Type="http://schemas.openxmlformats.org/officeDocument/2006/relationships/hyperlink" Target="..\011003_CDC\CDC_en_vigueur\CDC-peche_aquaculture_produits_derives\CDC_LA-3105_Saumon_2016.pdf" TargetMode="External"/><Relationship Id="rId93" Type="http://schemas.openxmlformats.org/officeDocument/2006/relationships/hyperlink" Target="https://info.agriculture.gouv.fr/gedei/site/bo-agri/document_administratif-bd5d88c5-b96d-4c56-b955-ba518119c917/telechargement" TargetMode="External"/><Relationship Id="rId98" Type="http://schemas.openxmlformats.org/officeDocument/2006/relationships/hyperlink" Target="http://info.agriculture.gouv.fr/gedei/site/bo-agri/document_administratif-a8f647b4-db7a-435e-baf2-51f18998f57e" TargetMode="External"/><Relationship Id="rId121" Type="http://schemas.openxmlformats.org/officeDocument/2006/relationships/hyperlink" Target="https://info.agriculture.gouv.fr/gedei/site/bo-agri/document_administratif-cab85944-d968-4e48-afb6-fbeee4f92444/telechargement" TargetMode="External"/><Relationship Id="rId142" Type="http://schemas.openxmlformats.org/officeDocument/2006/relationships/table" Target="../tables/table19.xml"/><Relationship Id="rId3" Type="http://schemas.openxmlformats.org/officeDocument/2006/relationships/hyperlink" Target="https://info.agriculture.gouv.fr/gedei/site/bo-agri/document_administratif-5bb78ba0-94b6-4ea0-a761-7bc4f78a5312/telechar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theme="9" tint="-0.249977111117893"/>
  </sheetPr>
  <dimension ref="B1:P147"/>
  <sheetViews>
    <sheetView showGridLines="0" tabSelected="1" topLeftCell="A10" zoomScale="70" zoomScaleNormal="70" workbookViewId="0">
      <selection activeCell="I23" sqref="I23"/>
    </sheetView>
  </sheetViews>
  <sheetFormatPr baseColWidth="10" defaultColWidth="11.44140625" defaultRowHeight="14.4"/>
  <cols>
    <col min="1" max="1" width="4.109375" style="61" customWidth="1"/>
    <col min="2" max="2" width="32.88671875" style="61" customWidth="1"/>
    <col min="3" max="3" width="32.44140625" style="61" customWidth="1"/>
    <col min="4" max="4" width="3.33203125" style="61" customWidth="1"/>
    <col min="5" max="5" width="28.109375" style="61" customWidth="1"/>
    <col min="6" max="6" width="26" style="61" customWidth="1"/>
    <col min="7" max="7" width="3.109375" style="61" customWidth="1"/>
    <col min="8" max="8" width="23.88671875" style="61" customWidth="1"/>
    <col min="9" max="9" width="23.109375" style="61" customWidth="1"/>
    <col min="10" max="10" width="5.44140625" style="61" customWidth="1"/>
    <col min="11" max="11" width="11.44140625" style="61" customWidth="1"/>
    <col min="12" max="16384" width="11.44140625" style="61"/>
  </cols>
  <sheetData>
    <row r="1" spans="2:15" ht="41.25" customHeight="1">
      <c r="B1" s="78" t="s">
        <v>0</v>
      </c>
    </row>
    <row r="2" spans="2:15" ht="34.5" customHeight="1">
      <c r="B2" s="62" t="s">
        <v>1</v>
      </c>
      <c r="C2" s="37"/>
      <c r="D2" s="37"/>
      <c r="E2" s="37"/>
      <c r="F2" s="37"/>
      <c r="G2" s="68"/>
      <c r="H2" s="68"/>
      <c r="I2" s="68"/>
    </row>
    <row r="3" spans="2:15" ht="12" customHeight="1"/>
    <row r="4" spans="2:15" ht="15.75" customHeight="1">
      <c r="B4" s="40" t="s">
        <v>2</v>
      </c>
      <c r="C4" s="41"/>
      <c r="D4" s="44"/>
    </row>
    <row r="5" spans="2:15" ht="15.75" customHeight="1">
      <c r="B5" s="40" t="s">
        <v>3</v>
      </c>
      <c r="C5" s="76" t="str">
        <f>IFERROR(VLOOKUP(C4,Informations_Generales[],2,FALSE),"")</f>
        <v/>
      </c>
      <c r="D5" s="44"/>
    </row>
    <row r="6" spans="2:15" ht="15.75" customHeight="1">
      <c r="B6" s="40" t="s">
        <v>4</v>
      </c>
      <c r="C6" s="76" t="str">
        <f>IFERROR(VLOOKUP(C4,Informations_Generales[],3,FALSE),"")</f>
        <v/>
      </c>
      <c r="D6" s="44"/>
    </row>
    <row r="7" spans="2:15" ht="15.75" customHeight="1">
      <c r="B7" s="40" t="s">
        <v>5</v>
      </c>
      <c r="C7" s="77" t="str">
        <f>IFERROR(VLOOKUP(C4,Informations_Generales[],4,FALSE),"")</f>
        <v/>
      </c>
      <c r="D7" s="44"/>
    </row>
    <row r="8" spans="2:15" ht="15.75" customHeight="1">
      <c r="B8" s="40" t="s">
        <v>6</v>
      </c>
      <c r="C8" s="76" t="str">
        <f>IFERROR(VLOOKUP(C4,Informations_Generales[],5,FALSE),"")</f>
        <v/>
      </c>
      <c r="D8" s="44"/>
    </row>
    <row r="9" spans="2:15" ht="15.75" customHeight="1">
      <c r="B9" s="40" t="s">
        <v>7</v>
      </c>
      <c r="C9" s="43"/>
      <c r="D9" s="39"/>
      <c r="H9" s="61" t="s">
        <v>8</v>
      </c>
    </row>
    <row r="10" spans="2:15" ht="15.75" customHeight="1">
      <c r="B10" s="40" t="s">
        <v>9</v>
      </c>
      <c r="C10" s="55"/>
      <c r="D10" s="39"/>
      <c r="E10" s="13"/>
      <c r="G10" s="13"/>
    </row>
    <row r="11" spans="2:15" ht="15.75" customHeight="1">
      <c r="B11" s="40" t="s">
        <v>10</v>
      </c>
      <c r="C11" s="55"/>
      <c r="D11" s="44" t="s">
        <v>11</v>
      </c>
      <c r="E11" s="39" t="str">
        <f>IF(C11="Autre", "Précisez le nom du prestataire ici", "")</f>
        <v/>
      </c>
      <c r="F11" s="13"/>
    </row>
    <row r="12" spans="2:15" ht="15.75" customHeight="1">
      <c r="B12" s="40" t="s">
        <v>12</v>
      </c>
      <c r="C12" s="55"/>
      <c r="D12" s="39" t="str">
        <f>IF(C12="","",IF(C12="Non","Précisez la raison ici",""))</f>
        <v/>
      </c>
      <c r="E12" s="44"/>
      <c r="F12" s="13"/>
    </row>
    <row r="13" spans="2:15" ht="15.75" customHeight="1">
      <c r="B13" s="40" t="s">
        <v>13</v>
      </c>
      <c r="C13" s="55"/>
      <c r="D13" s="39" t="str">
        <f>IF(C13="","",IF(C13="Non","Précisez la raison ici",""))</f>
        <v/>
      </c>
      <c r="E13" s="44"/>
      <c r="F13" s="13"/>
    </row>
    <row r="14" spans="2:15" ht="27" customHeight="1"/>
    <row r="15" spans="2:15" ht="27" customHeight="1">
      <c r="B15" s="45" t="s">
        <v>14</v>
      </c>
      <c r="C15" s="38"/>
    </row>
    <row r="16" spans="2:15" ht="19.5" customHeight="1">
      <c r="B16" s="46"/>
      <c r="C16" s="38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2:16" ht="36" customHeight="1">
      <c r="B17" s="82" t="s">
        <v>15</v>
      </c>
      <c r="C17" s="83"/>
      <c r="E17" s="85" t="s">
        <v>16</v>
      </c>
      <c r="F17" s="83"/>
      <c r="H17" s="79" t="s">
        <v>17</v>
      </c>
      <c r="I17" s="80"/>
      <c r="J17" s="44"/>
      <c r="K17" s="44"/>
      <c r="L17" s="44"/>
      <c r="M17" s="44"/>
      <c r="N17" s="44"/>
      <c r="O17" s="44"/>
    </row>
    <row r="18" spans="2:16" ht="47.25" customHeight="1">
      <c r="B18" s="72" t="s">
        <v>1006</v>
      </c>
      <c r="C18" s="47"/>
      <c r="D18" s="44"/>
      <c r="E18" s="86" t="s">
        <v>18</v>
      </c>
      <c r="F18" s="87"/>
      <c r="G18" s="44"/>
      <c r="H18" s="93" t="s">
        <v>19</v>
      </c>
      <c r="I18" s="87"/>
      <c r="J18" s="44"/>
      <c r="K18" s="44"/>
      <c r="L18" s="44"/>
      <c r="M18" s="44"/>
      <c r="N18" s="44"/>
      <c r="O18" s="44"/>
    </row>
    <row r="19" spans="2:16" ht="50.25" customHeight="1">
      <c r="B19" s="72" t="s">
        <v>20</v>
      </c>
      <c r="C19" s="47"/>
      <c r="D19" s="44"/>
      <c r="E19" s="55"/>
      <c r="F19" s="55"/>
      <c r="G19" s="18" t="b">
        <v>0</v>
      </c>
      <c r="H19" s="53"/>
      <c r="I19" s="53"/>
      <c r="J19" s="44"/>
      <c r="K19" s="22" t="b">
        <v>0</v>
      </c>
      <c r="L19" s="44"/>
      <c r="M19" s="44"/>
      <c r="N19" s="44"/>
      <c r="O19" s="44"/>
    </row>
    <row r="20" spans="2:16" ht="34.5" customHeight="1">
      <c r="B20" s="72" t="s">
        <v>21</v>
      </c>
      <c r="C20" s="74" t="str">
        <f>IFERROR(C19/C18,"Calcul automatique")</f>
        <v>Calcul automatique</v>
      </c>
      <c r="D20" s="44"/>
      <c r="E20" s="81" t="str">
        <f>IF(G19=TRUE,"Conforme",IF(G20=TRUE,"Non conforme",""))</f>
        <v/>
      </c>
      <c r="F20" s="80"/>
      <c r="G20" s="54" t="b">
        <v>0</v>
      </c>
      <c r="H20" s="90" t="str">
        <f>IF(K19=TRUE,"Conforme",IF(K20=TRUE,"Non conforme",""))</f>
        <v/>
      </c>
      <c r="I20" s="80"/>
      <c r="J20" s="44"/>
      <c r="K20" s="22" t="b">
        <v>0</v>
      </c>
      <c r="L20" s="44"/>
      <c r="M20" s="44"/>
      <c r="N20" s="44"/>
      <c r="O20" s="44"/>
    </row>
    <row r="21" spans="2:16" ht="33" customHeight="1">
      <c r="B21" s="73" t="s">
        <v>22</v>
      </c>
      <c r="C21" s="47"/>
      <c r="D21" s="44"/>
      <c r="E21" s="88" t="s">
        <v>23</v>
      </c>
      <c r="F21" s="87"/>
      <c r="G21" s="22" t="str">
        <f>E20</f>
        <v/>
      </c>
      <c r="H21" s="44"/>
      <c r="I21" s="44"/>
      <c r="J21" s="22" t="str">
        <f>H20</f>
        <v/>
      </c>
      <c r="K21" s="44"/>
      <c r="L21" s="44"/>
      <c r="M21" s="44"/>
      <c r="N21" s="44"/>
      <c r="O21" s="44"/>
    </row>
    <row r="22" spans="2:16" ht="66.75" customHeight="1">
      <c r="B22" s="72" t="s">
        <v>24</v>
      </c>
      <c r="C22" s="47"/>
      <c r="D22" s="44"/>
      <c r="E22" s="53" t="s">
        <v>8</v>
      </c>
      <c r="F22" s="53"/>
      <c r="G22" s="22" t="b">
        <v>0</v>
      </c>
      <c r="H22" s="44"/>
      <c r="I22" s="44"/>
      <c r="J22" s="44"/>
      <c r="K22" s="44"/>
      <c r="L22" s="44"/>
      <c r="M22" s="44"/>
      <c r="N22" s="44"/>
      <c r="O22" s="44"/>
    </row>
    <row r="23" spans="2:16" ht="45" customHeight="1">
      <c r="B23" s="72" t="s">
        <v>25</v>
      </c>
      <c r="C23" s="74" t="str">
        <f>IFERROR(C22/C21,"Calcul automatique")</f>
        <v>Calcul automatique</v>
      </c>
      <c r="D23" s="44"/>
      <c r="E23" s="90" t="str">
        <f>IF(G22=TRUE,"Conforme",IF(G23=TRUE,"Non conforme",""))</f>
        <v/>
      </c>
      <c r="F23" s="80"/>
      <c r="G23" s="22" t="b">
        <v>0</v>
      </c>
      <c r="H23" s="44"/>
      <c r="I23" s="44"/>
      <c r="J23" s="44"/>
      <c r="K23" s="44"/>
      <c r="L23" s="44"/>
      <c r="M23" s="44"/>
      <c r="N23" s="44"/>
      <c r="O23" s="44"/>
    </row>
    <row r="24" spans="2:16" ht="46.5" customHeight="1">
      <c r="B24" s="72" t="s">
        <v>26</v>
      </c>
      <c r="C24" s="65" t="str">
        <f>IF(C22="","",IF(OR(AND(C20&gt;=50%,C23&gt;=50%), AND(C20&lt;50%,C23=100%)),"Conforme","Non conforme"))</f>
        <v/>
      </c>
      <c r="D24" s="67" t="str">
        <f>C24</f>
        <v/>
      </c>
      <c r="E24" s="88" t="s">
        <v>27</v>
      </c>
      <c r="F24" s="87"/>
      <c r="G24" s="22" t="str">
        <f>E23</f>
        <v/>
      </c>
      <c r="H24" s="44"/>
      <c r="I24" s="44"/>
      <c r="J24" s="44"/>
      <c r="K24" s="44"/>
      <c r="L24" s="44"/>
      <c r="M24" s="44"/>
      <c r="N24" s="44"/>
      <c r="O24" s="44"/>
    </row>
    <row r="25" spans="2:16" ht="27" customHeight="1">
      <c r="B25" s="89" t="s">
        <v>28</v>
      </c>
      <c r="C25" s="80"/>
      <c r="D25" s="59"/>
      <c r="E25" s="53"/>
      <c r="F25" s="53"/>
      <c r="G25" s="22" t="b">
        <v>0</v>
      </c>
    </row>
    <row r="26" spans="2:16" ht="27" customHeight="1">
      <c r="B26" s="55"/>
      <c r="C26" s="53"/>
      <c r="D26" s="22" t="b">
        <v>0</v>
      </c>
      <c r="E26" s="96" t="str">
        <f>IF(G25=TRUE,"Conforme",IF(G26=TRUE,"Non conforme",""))</f>
        <v/>
      </c>
      <c r="F26" s="80"/>
      <c r="G26" s="22" t="b">
        <v>0</v>
      </c>
    </row>
    <row r="27" spans="2:16" ht="27" customHeight="1">
      <c r="B27" s="84" t="str">
        <f>IF(D26=TRUE,"Conforme",IF(D27=TRUE,"Non conforme",""))</f>
        <v/>
      </c>
      <c r="C27" s="80"/>
      <c r="D27" s="22" t="b">
        <v>0</v>
      </c>
      <c r="E27" s="44"/>
      <c r="F27" s="44"/>
      <c r="G27" s="22" t="str">
        <f>E26</f>
        <v/>
      </c>
    </row>
    <row r="28" spans="2:16" ht="9.75" customHeight="1">
      <c r="D28" s="60" t="str">
        <f>B27</f>
        <v/>
      </c>
    </row>
    <row r="29" spans="2:16" ht="51.75" customHeight="1">
      <c r="B29" s="75" t="s">
        <v>29</v>
      </c>
      <c r="C29" s="68"/>
      <c r="D29" s="69"/>
      <c r="E29" s="71" t="str">
        <f>IF(J21="",IF(AND(C24="",D28="",G21="",G24="",G27="",J21=""),"...",IF(AND(C24&lt;&gt;"",E31="",G21="",G24="",G27="",J21=""),IF(C24="Conforme","Conforme","Non conforme"),IF(AND(C24="",D28&lt;&gt;"",G21="",G24="",G27="",J21=""),IF(D28="Conforme","Conforme","Non conforme"),IF(AND(C24="",D28="",OR(G21&lt;&gt;"",G24&lt;&gt;"",G27&lt;&gt;"",J21&lt;&gt;"")),IF(OR(G21="Conforme",G24="Conforme",G27="Conforme",J21="Conforme"),"Conforme","Non conforme"),IF(AND(OR(C24="Conforme",D28="Conforme"),AND(G21&lt;&gt;"Conforme",G24&lt;&gt;"Conforme",G27&lt;&gt;"Conforme",J21&lt;&gt;"Conforme")),"PS conforme, TH non conforme",IF(AND(C24&lt;&gt;"Conforme",D28&lt;&gt;"Conforme",OR(G21="Conforme",G24="Conforme",G27="Conforme",J21="Conforme")),"PS non conforme, TH conforme",IF(OR(C24="Conforme",D28="Conforme",G21="Conforme",G24="Conforme",G27="Conforme",J21="Conforme"),"Conforme","Non conforme"))))))),IF(AND(OR(C24="Non conforme",D28="Non conforme"),J21="Non conforme"),"PS✖ , AT✖",IF(AND(OR(G21="Non conforme",G24="Non conforme",G27="Non conforme"),J21="Non conforme"),"TH✖ , AT✖",IF(AND(J21="Non conforme",C24="",D28="",G21="",G24="",G27=""),"Non conforme",IF(OR(C24="Non conforme",D28="Non conforme"),IF(J21="Conforme","PS✖ , AT✔","PS✔ , AT✖"),IF(OR(G21="Non conforme",G24="Non conforme",G27="Non conforme"),IF(J21="Conforme","TH✖ , AT✔","TH✔ , AT✖"),"Conforme"))))))</f>
        <v>...</v>
      </c>
      <c r="F29" s="68"/>
      <c r="G29" s="68"/>
      <c r="H29" s="68"/>
      <c r="I29" s="68"/>
      <c r="J29" s="68"/>
    </row>
    <row r="30" spans="2:16" ht="23.25" customHeight="1">
      <c r="B30" s="48" t="s">
        <v>30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2:16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2:16" ht="15.75" customHeight="1">
      <c r="B32" s="94" t="s">
        <v>15</v>
      </c>
      <c r="C32" s="95"/>
      <c r="D32" s="44"/>
      <c r="E32" s="94" t="s">
        <v>16</v>
      </c>
      <c r="F32" s="95"/>
      <c r="G32" s="44"/>
      <c r="H32" s="94" t="s">
        <v>31</v>
      </c>
      <c r="I32" s="95"/>
      <c r="J32" s="44"/>
      <c r="K32" s="44"/>
      <c r="L32" s="44"/>
      <c r="M32" s="44"/>
      <c r="N32" s="44"/>
      <c r="O32" s="44"/>
      <c r="P32" s="44"/>
    </row>
    <row r="33" spans="2:16" ht="15.75" customHeight="1">
      <c r="B33" s="49"/>
      <c r="C33" s="22" t="b">
        <v>0</v>
      </c>
      <c r="D33" s="36" t="str">
        <f>IF(C33=TRUE,"N-C de l'échantillon","")</f>
        <v/>
      </c>
      <c r="E33" s="49"/>
      <c r="F33" s="36" t="b">
        <v>0</v>
      </c>
      <c r="G33" s="22" t="str">
        <f>IF(F33=TRUE,"N-C de l'échantillon","")</f>
        <v/>
      </c>
      <c r="H33" s="49"/>
      <c r="I33" s="36" t="b">
        <v>0</v>
      </c>
      <c r="J33" s="22" t="str">
        <f>IF(I33=TRUE,"N-C de l'échantillon","")</f>
        <v/>
      </c>
      <c r="K33" s="44"/>
      <c r="L33" s="44"/>
      <c r="M33" s="44"/>
      <c r="N33" s="44"/>
      <c r="O33" s="44"/>
      <c r="P33" s="44"/>
    </row>
    <row r="34" spans="2:16" ht="15.75" customHeight="1">
      <c r="B34" s="42"/>
      <c r="C34" s="22" t="b">
        <v>0</v>
      </c>
      <c r="D34" s="36" t="str">
        <f>IF(C34=TRUE,"N-C du protocole de préparation","")</f>
        <v/>
      </c>
      <c r="E34" s="42"/>
      <c r="F34" s="36" t="b">
        <v>0</v>
      </c>
      <c r="G34" s="22" t="str">
        <f>IF(F34=TRUE,"N-C du protocole de préparation","")</f>
        <v/>
      </c>
      <c r="H34" s="42"/>
      <c r="I34" s="36" t="b">
        <v>0</v>
      </c>
      <c r="J34" s="22" t="str">
        <f>IF(I34=TRUE,"N-C de l'échantillon","")</f>
        <v/>
      </c>
      <c r="K34" s="44"/>
      <c r="L34" s="44"/>
      <c r="M34" s="44"/>
      <c r="N34" s="44"/>
      <c r="O34" s="44"/>
      <c r="P34" s="44"/>
    </row>
    <row r="35" spans="2:16" ht="15.75" customHeight="1">
      <c r="B35" s="49"/>
      <c r="C35" s="57" t="str">
        <f>IF(B147=TRUE,"Précisez la raison ici","")</f>
        <v/>
      </c>
      <c r="D35" s="44"/>
      <c r="E35" s="49"/>
      <c r="F35" s="58" t="str">
        <f>IF(F147=TRUE,"Précisez la raison ici","")</f>
        <v/>
      </c>
      <c r="G35" s="44"/>
      <c r="H35" s="49"/>
      <c r="I35" s="58" t="str">
        <f>IF(I147=TRUE,"Précisez la raison ici","")</f>
        <v/>
      </c>
      <c r="J35" s="44"/>
      <c r="K35" s="44"/>
      <c r="L35" s="44"/>
      <c r="M35" s="44"/>
      <c r="N35" s="44"/>
      <c r="O35" s="44"/>
      <c r="P35" s="44"/>
    </row>
    <row r="36" spans="2:16" ht="24.75" customHeight="1">
      <c r="C36" s="50" t="str">
        <f>C35</f>
        <v/>
      </c>
      <c r="D36" s="63"/>
      <c r="E36" s="44"/>
      <c r="F36" s="36" t="str">
        <f>F35</f>
        <v/>
      </c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2:16" ht="23.25" customHeight="1">
      <c r="B37" s="48" t="s">
        <v>32</v>
      </c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2:16" ht="15.75" customHeight="1">
      <c r="B38" s="51" t="s">
        <v>33</v>
      </c>
      <c r="C38" s="51" t="s">
        <v>34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2:16" ht="15.75" customHeight="1">
      <c r="B39" s="55"/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2:16">
      <c r="B40" s="70" t="str">
        <f>IF(B39="Autre","Précisez le type de test ici","")</f>
        <v/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2:16"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2:16" ht="23.25" customHeight="1">
      <c r="B42" s="52" t="s">
        <v>35</v>
      </c>
    </row>
    <row r="43" spans="2:16">
      <c r="B43" s="91" t="s">
        <v>36</v>
      </c>
      <c r="C43" s="92"/>
      <c r="D43" s="92"/>
      <c r="E43" s="92"/>
      <c r="F43" s="92"/>
      <c r="G43" s="92"/>
      <c r="H43" s="92"/>
      <c r="I43" s="92"/>
    </row>
    <row r="147" spans="2:9">
      <c r="B147" s="44" t="b">
        <v>0</v>
      </c>
      <c r="F147" s="44" t="b">
        <v>0</v>
      </c>
      <c r="I147" s="44" t="b">
        <v>0</v>
      </c>
    </row>
  </sheetData>
  <sheetProtection algorithmName="SHA-512" hashValue="SkcihUVYUbcscA1x/O565czIklvqeuK0jz67893RNKI1CZ+AHkKL0LS+5czvctxIt1dQqxQDRfbfuw4V1ty3Fg==" saltValue="OUXZ41qTQ7P6IBjj1wWUrg==" spinCount="100000" sheet="1" selectLockedCells="1"/>
  <mergeCells count="17">
    <mergeCell ref="B43:I43"/>
    <mergeCell ref="H18:I18"/>
    <mergeCell ref="E23:F23"/>
    <mergeCell ref="B32:C32"/>
    <mergeCell ref="E26:F26"/>
    <mergeCell ref="E32:F32"/>
    <mergeCell ref="H32:I32"/>
    <mergeCell ref="H17:I17"/>
    <mergeCell ref="E20:F20"/>
    <mergeCell ref="B17:C17"/>
    <mergeCell ref="B27:C27"/>
    <mergeCell ref="E17:F17"/>
    <mergeCell ref="E18:F18"/>
    <mergeCell ref="E21:F21"/>
    <mergeCell ref="B25:C25"/>
    <mergeCell ref="H20:I20"/>
    <mergeCell ref="E24:F24"/>
  </mergeCells>
  <conditionalFormatting sqref="E12">
    <cfRule type="expression" dxfId="389" priority="127">
      <formula>$E$12="Pourquoi?"</formula>
    </cfRule>
    <cfRule type="expression" dxfId="388" priority="132">
      <formula>$E$12="Ok"</formula>
    </cfRule>
    <cfRule type="expression" dxfId="387" priority="135">
      <formula>$E$12="Pourquoi?"</formula>
    </cfRule>
    <cfRule type="expression" dxfId="386" priority="136">
      <formula>$E$12="Super"</formula>
    </cfRule>
  </conditionalFormatting>
  <conditionalFormatting sqref="F12">
    <cfRule type="expression" dxfId="385" priority="126">
      <formula>$F$12="Précisez la raison ici"</formula>
    </cfRule>
    <cfRule type="expression" dxfId="384" priority="129">
      <formula>$F$12="Précisez la raison ici"</formula>
    </cfRule>
    <cfRule type="expression" dxfId="383" priority="133">
      <formula>$F$12="Veuiller écrire la raison ici"</formula>
    </cfRule>
    <cfRule type="expression" dxfId="382" priority="134">
      <formula>$F$12</formula>
    </cfRule>
  </conditionalFormatting>
  <conditionalFormatting sqref="E13">
    <cfRule type="expression" dxfId="381" priority="125">
      <formula>$E$13="Pourquoi?"</formula>
    </cfRule>
    <cfRule type="expression" dxfId="380" priority="128">
      <formula>$E$13="Pourquoi?"</formula>
    </cfRule>
    <cfRule type="expression" dxfId="379" priority="130">
      <formula>$E$13="Pourquoi?"</formula>
    </cfRule>
    <cfRule type="expression" dxfId="378" priority="131">
      <formula>$E$13="Ok"</formula>
    </cfRule>
  </conditionalFormatting>
  <conditionalFormatting sqref="F13">
    <cfRule type="expression" dxfId="377" priority="123">
      <formula>$F$13="Précisez la raison ici"</formula>
    </cfRule>
    <cfRule type="expression" dxfId="376" priority="124">
      <formula>$F$13="Précisez la raison"</formula>
    </cfRule>
  </conditionalFormatting>
  <conditionalFormatting sqref="F9">
    <cfRule type="expression" dxfId="375" priority="119">
      <formula>$F$9="Choisir"</formula>
    </cfRule>
  </conditionalFormatting>
  <conditionalFormatting sqref="E9">
    <cfRule type="expression" dxfId="374" priority="117">
      <formula>$E$9="Quelle filière? Choisir dans la cellule E7"</formula>
    </cfRule>
    <cfRule type="expression" dxfId="373" priority="118">
      <formula>$E$9="Quelle filière? Choisir dans la cellule F7"</formula>
    </cfRule>
  </conditionalFormatting>
  <conditionalFormatting sqref="G9">
    <cfRule type="expression" dxfId="372" priority="116">
      <formula>$G$9="Quelle fréquence? Choisir dans la cellule G7"</formula>
    </cfRule>
  </conditionalFormatting>
  <conditionalFormatting sqref="F30">
    <cfRule type="expression" dxfId="371" priority="101">
      <formula>$F$30="Non conforme"</formula>
    </cfRule>
    <cfRule type="expression" dxfId="370" priority="102">
      <formula>$F$30="Conforme"</formula>
    </cfRule>
  </conditionalFormatting>
  <conditionalFormatting sqref="B25:B27 H17">
    <cfRule type="expression" dxfId="369" priority="98">
      <formula>$B$25="Calcul automatique"</formula>
    </cfRule>
  </conditionalFormatting>
  <conditionalFormatting sqref="E10">
    <cfRule type="expression" dxfId="368" priority="74">
      <formula>$E$10="Choisissez dans la cellule C11"</formula>
    </cfRule>
    <cfRule type="expression" dxfId="367" priority="93">
      <formula>$E$10="Choisissez dans la cellule E8"</formula>
    </cfRule>
  </conditionalFormatting>
  <conditionalFormatting sqref="D10">
    <cfRule type="expression" dxfId="366" priority="92">
      <formula>$D$10="Conformité dans le sens du DQS?"</formula>
    </cfRule>
  </conditionalFormatting>
  <conditionalFormatting sqref="F10">
    <cfRule type="expression" dxfId="365" priority="90">
      <formula>$F$10="Non conforme"</formula>
    </cfRule>
    <cfRule type="expression" dxfId="364" priority="91">
      <formula>$F$10="Conforme"</formula>
    </cfRule>
  </conditionalFormatting>
  <conditionalFormatting sqref="G10">
    <cfRule type="expression" dxfId="363" priority="89">
      <formula>$G$10="Ecrivez la raison ici"</formula>
    </cfRule>
  </conditionalFormatting>
  <conditionalFormatting sqref="B34">
    <cfRule type="expression" dxfId="362" priority="58">
      <formula>$B$34="Précisez l'action corrective envisagée dans la cellule ci-dessous"</formula>
    </cfRule>
    <cfRule type="expression" dxfId="361" priority="82">
      <formula>$B$34="Action corrective (Précisez dans la cellule ci-dessous)"</formula>
    </cfRule>
  </conditionalFormatting>
  <conditionalFormatting sqref="B32">
    <cfRule type="expression" dxfId="360" priority="59">
      <formula>$B$32="Précisez la raison dans la cellule ci-dessous"</formula>
    </cfRule>
    <cfRule type="expression" dxfId="359" priority="79">
      <formula>$B$32="Précisez le biais identifié dans la cellule ci-dessous"</formula>
    </cfRule>
    <cfRule type="expression" dxfId="358" priority="80">
      <formula>$B$32="Pécisez le biais identifié dans la cellule ci-dessous"</formula>
    </cfRule>
  </conditionalFormatting>
  <conditionalFormatting sqref="D12">
    <cfRule type="expression" dxfId="357" priority="77">
      <formula>$D$12="Précisez la raison ici"</formula>
    </cfRule>
    <cfRule type="expression" dxfId="356" priority="78">
      <formula>$D$12="Précisez la raison ici"</formula>
    </cfRule>
  </conditionalFormatting>
  <conditionalFormatting sqref="D13">
    <cfRule type="expression" dxfId="355" priority="75">
      <formula>$D$13="Précisez la raison ici"</formula>
    </cfRule>
    <cfRule type="expression" priority="76">
      <formula>$D$13</formula>
    </cfRule>
  </conditionalFormatting>
  <conditionalFormatting sqref="D11">
    <cfRule type="expression" dxfId="354" priority="71">
      <formula>$D$11="Non conforme"</formula>
    </cfRule>
    <cfRule type="expression" dxfId="353" priority="72">
      <formula>$D$11="Non conforme"</formula>
    </cfRule>
    <cfRule type="expression" dxfId="352" priority="73">
      <formula>$D$11="Conforme"</formula>
    </cfRule>
  </conditionalFormatting>
  <conditionalFormatting sqref="E11">
    <cfRule type="expression" dxfId="351" priority="1">
      <formula>$E$11="Précisez le nom du prestataire ici"</formula>
    </cfRule>
    <cfRule type="expression" dxfId="350" priority="70">
      <formula>$E$11="Précisez la raison ici"</formula>
    </cfRule>
  </conditionalFormatting>
  <conditionalFormatting sqref="D9">
    <cfRule type="expression" dxfId="349" priority="69">
      <formula>$D$9="Choisissez la fréquence dans la cellule suivante"</formula>
    </cfRule>
  </conditionalFormatting>
  <conditionalFormatting sqref="F11">
    <cfRule type="expression" dxfId="348" priority="60">
      <formula>$F$11="Précisez l'action corrective envisagée ici"</formula>
    </cfRule>
    <cfRule type="expression" priority="61">
      <formula>$F$11="Précisez l'action corrective envisagée ici"</formula>
    </cfRule>
    <cfRule type="expression" dxfId="347" priority="62">
      <formula>$F$11="Précisez l'action envisagée ici"</formula>
    </cfRule>
    <cfRule type="expression" dxfId="346" priority="63">
      <formula>$F$11="Précisez l'action correctie envisagée ici"</formula>
    </cfRule>
  </conditionalFormatting>
  <conditionalFormatting sqref="C12">
    <cfRule type="expression" dxfId="345" priority="51">
      <formula>$C$12="Oui"</formula>
    </cfRule>
    <cfRule type="expression" dxfId="344" priority="54">
      <formula>$C$12="Oui"</formula>
    </cfRule>
    <cfRule type="expression" dxfId="343" priority="56">
      <formula>$C$12="Non"</formula>
    </cfRule>
    <cfRule type="expression" dxfId="342" priority="57">
      <formula>$C$12="Oui"</formula>
    </cfRule>
  </conditionalFormatting>
  <conditionalFormatting sqref="C13">
    <cfRule type="expression" dxfId="341" priority="49">
      <formula>$C$13="Oui"</formula>
    </cfRule>
    <cfRule type="expression" priority="50">
      <formula>$C$13="Oui"</formula>
    </cfRule>
    <cfRule type="expression" dxfId="340" priority="52">
      <formula>$C$13="Non"</formula>
    </cfRule>
    <cfRule type="expression" dxfId="339" priority="53">
      <formula>$C$13="Oui"</formula>
    </cfRule>
    <cfRule type="expression" dxfId="338" priority="55">
      <formula>$C$13="Oui"</formula>
    </cfRule>
  </conditionalFormatting>
  <conditionalFormatting sqref="B21">
    <cfRule type="expression" dxfId="337" priority="47">
      <formula>$B$18="Complétez le tableau"</formula>
    </cfRule>
    <cfRule type="expression" dxfId="336" priority="48">
      <formula>B21=0</formula>
    </cfRule>
  </conditionalFormatting>
  <conditionalFormatting sqref="C24">
    <cfRule type="expression" dxfId="335" priority="43">
      <formula>$C$24="Non conforme"</formula>
    </cfRule>
    <cfRule type="expression" dxfId="334" priority="44">
      <formula>$C$24="Non conforme"</formula>
    </cfRule>
    <cfRule type="expression" dxfId="333" priority="45">
      <formula>$C$24="Conforme"</formula>
    </cfRule>
    <cfRule type="expression" dxfId="332" priority="46">
      <formula>$C$24=Conforme</formula>
    </cfRule>
  </conditionalFormatting>
  <conditionalFormatting sqref="E20:F20">
    <cfRule type="colorScale" priority="21">
      <colorScale>
        <cfvo type="min"/>
        <cfvo type="max"/>
        <color rgb="FFFF7128"/>
        <color rgb="FFFFEF9C"/>
      </colorScale>
    </cfRule>
    <cfRule type="expression" dxfId="331" priority="41">
      <formula>$E$20="Non conforme"</formula>
    </cfRule>
    <cfRule type="expression" dxfId="330" priority="42">
      <formula>$E$20="Conforme"</formula>
    </cfRule>
  </conditionalFormatting>
  <conditionalFormatting sqref="C35">
    <cfRule type="expression" dxfId="329" priority="39">
      <formula>$C$35="Précisez la raison ici"</formula>
    </cfRule>
    <cfRule type="expression" dxfId="328" priority="40">
      <formula>$C$35="Précisez la raison ici"</formula>
    </cfRule>
  </conditionalFormatting>
  <conditionalFormatting sqref="E34">
    <cfRule type="expression" dxfId="327" priority="34">
      <formula>$B$34="Précisez l'action corrective envisagée dans la cellule ci-dessous"</formula>
    </cfRule>
    <cfRule type="expression" dxfId="326" priority="38">
      <formula>$B$34="Action corrective (Précisez dans la cellule ci-dessous)"</formula>
    </cfRule>
  </conditionalFormatting>
  <conditionalFormatting sqref="E32">
    <cfRule type="expression" dxfId="325" priority="35">
      <formula>$B$32="Précisez la raison dans la cellule ci-dessous"</formula>
    </cfRule>
    <cfRule type="expression" dxfId="324" priority="36">
      <formula>$B$32="Précisez le biais identifié dans la cellule ci-dessous"</formula>
    </cfRule>
    <cfRule type="expression" dxfId="323" priority="37">
      <formula>$B$32="Pécisez le biais identifié dans la cellule ci-dessous"</formula>
    </cfRule>
  </conditionalFormatting>
  <conditionalFormatting sqref="F35">
    <cfRule type="expression" dxfId="322" priority="31">
      <formula>$F$35="Précisez la raison ici"</formula>
    </cfRule>
    <cfRule type="expression" dxfId="321" priority="32">
      <formula>$C$35="Précisez la raison ici"</formula>
    </cfRule>
    <cfRule type="expression" dxfId="320" priority="33">
      <formula>$C$35="Précisez la raison ici"</formula>
    </cfRule>
  </conditionalFormatting>
  <conditionalFormatting sqref="E23:F23">
    <cfRule type="expression" dxfId="319" priority="24">
      <formula>$E$23="Non conforme"</formula>
    </cfRule>
    <cfRule type="expression" dxfId="318" priority="27">
      <formula>$E$23="Non conforme"</formula>
    </cfRule>
    <cfRule type="expression" dxfId="317" priority="29">
      <formula>$E$23="Conforme"</formula>
    </cfRule>
    <cfRule type="expression" dxfId="316" priority="30">
      <formula>$E$23="Conforme"</formula>
    </cfRule>
  </conditionalFormatting>
  <conditionalFormatting sqref="B27:C27">
    <cfRule type="expression" dxfId="315" priority="25">
      <formula>$B$27="Non conforme"</formula>
    </cfRule>
    <cfRule type="expression" dxfId="314" priority="26">
      <formula>$B$27="Conforme"</formula>
    </cfRule>
  </conditionalFormatting>
  <conditionalFormatting sqref="E26:F26">
    <cfRule type="expression" dxfId="313" priority="22">
      <formula>$E$26="Non conforme"</formula>
    </cfRule>
    <cfRule type="expression" dxfId="312" priority="23">
      <formula>$E$26="Conforme"</formula>
    </cfRule>
  </conditionalFormatting>
  <conditionalFormatting sqref="H20:I20">
    <cfRule type="expression" dxfId="311" priority="16">
      <formula>$H$20="Non conforme"</formula>
    </cfRule>
    <cfRule type="expression" dxfId="310" priority="17">
      <formula>$H$20="Non conforme"</formula>
    </cfRule>
    <cfRule type="expression" dxfId="309" priority="18">
      <formula>$H$20="Non conforme"</formula>
    </cfRule>
    <cfRule type="expression" dxfId="308" priority="19">
      <formula>$H$20="Conforme"</formula>
    </cfRule>
    <cfRule type="expression" dxfId="307" priority="20">
      <formula>"Conforme"</formula>
    </cfRule>
  </conditionalFormatting>
  <conditionalFormatting sqref="H34">
    <cfRule type="expression" dxfId="306" priority="11">
      <formula>$B$34="Précisez l'action corrective envisagée dans la cellule ci-dessous"</formula>
    </cfRule>
    <cfRule type="expression" dxfId="305" priority="15">
      <formula>$B$34="Action corrective (Précisez dans la cellule ci-dessous)"</formula>
    </cfRule>
  </conditionalFormatting>
  <conditionalFormatting sqref="H32">
    <cfRule type="expression" dxfId="304" priority="12">
      <formula>$B$32="Précisez la raison dans la cellule ci-dessous"</formula>
    </cfRule>
    <cfRule type="expression" dxfId="303" priority="13">
      <formula>$B$32="Précisez le biais identifié dans la cellule ci-dessous"</formula>
    </cfRule>
    <cfRule type="expression" dxfId="302" priority="14">
      <formula>$B$32="Pécisez le biais identifié dans la cellule ci-dessous"</formula>
    </cfRule>
  </conditionalFormatting>
  <conditionalFormatting sqref="I35">
    <cfRule type="expression" dxfId="301" priority="5">
      <formula>$I$35="Précisez la raison ici"</formula>
    </cfRule>
    <cfRule type="expression" dxfId="300" priority="6">
      <formula>$I$35="Précisez la raison ici"</formula>
    </cfRule>
    <cfRule type="expression" dxfId="299" priority="7">
      <formula>$I$35="Précisez la raison ici"</formula>
    </cfRule>
    <cfRule type="expression" dxfId="298" priority="8">
      <formula>$F$35="Précisez la raison ici"</formula>
    </cfRule>
    <cfRule type="expression" dxfId="297" priority="9">
      <formula>$C$35="Précisez la raison ici"</formula>
    </cfRule>
    <cfRule type="expression" dxfId="296" priority="10">
      <formula>$C$35="Précisez la raison ici"</formula>
    </cfRule>
  </conditionalFormatting>
  <conditionalFormatting sqref="B40">
    <cfRule type="expression" dxfId="295" priority="4">
      <formula>$B$40="Précisez le type de test ici"</formula>
    </cfRule>
  </conditionalFormatting>
  <conditionalFormatting sqref="E29">
    <cfRule type="expression" dxfId="294" priority="2">
      <formula>$E$29="Non conforme"</formula>
    </cfRule>
    <cfRule type="expression" dxfId="293" priority="3">
      <formula>$E$29="Conforme"</formula>
    </cfRule>
  </conditionalFormatting>
  <dataValidations xWindow="368" yWindow="607" count="9">
    <dataValidation showInputMessage="1" sqref="F9"/>
    <dataValidation type="list" allowBlank="1" showInputMessage="1" showErrorMessage="1" sqref="C12">
      <formula1>INDIRECT("Accréditation")</formula1>
    </dataValidation>
    <dataValidation type="list" allowBlank="1" showInputMessage="1" showErrorMessage="1" sqref="C13">
      <formula1>INDIRECT("Fiche_Prélèvement")</formula1>
    </dataValidation>
    <dataValidation type="list" allowBlank="1" showInputMessage="1" showErrorMessage="1" sqref="C9 C39">
      <formula1>INDIRECT("Année_de_réalisation")</formula1>
    </dataValidation>
    <dataValidation type="custom" showInputMessage="1" showErrorMessage="1" error="Remplissage obligatoire de la cellule A32" sqref="B33 E33 H33">
      <formula1>IF(#REF!="Non conforme",B33&lt;&gt;"",TRUE)</formula1>
    </dataValidation>
    <dataValidation type="custom" showInputMessage="1" showErrorMessage="1" error="Remplissage de la cellule A34 obligatoire" sqref="B35 E35 H35">
      <formula1>IF(#REF!="Non conforme",B35&lt;&gt;"",TRUE)</formula1>
    </dataValidation>
    <dataValidation type="list" allowBlank="1" showInputMessage="1" showErrorMessage="1" sqref="B39">
      <formula1>INDIRECT("Prochaintest")</formula1>
    </dataValidation>
    <dataValidation type="list" allowBlank="1" showInputMessage="1" showErrorMessage="1" sqref="C10">
      <formula1>INDIRECT("TypeAnalyse")</formula1>
    </dataValidation>
    <dataValidation type="list" allowBlank="1" showInputMessage="1" showErrorMessage="1" sqref="C11">
      <formula1>INDIRECT("Laboratoire")</formula1>
    </dataValidation>
  </dataValidations>
  <pageMargins left="0.70866141732283472" right="0.70866141732283472" top="0.74803149606299213" bottom="0.74803149606299213" header="0.31496062992125978" footer="0.31496062992125978"/>
  <pageSetup paperSize="9" scale="45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1</xdr:col>
                    <xdr:colOff>7620</xdr:colOff>
                    <xdr:row>31</xdr:row>
                    <xdr:rowOff>99060</xdr:rowOff>
                  </from>
                  <to>
                    <xdr:col>1</xdr:col>
                    <xdr:colOff>960120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1</xdr:col>
                    <xdr:colOff>7620</xdr:colOff>
                    <xdr:row>32</xdr:row>
                    <xdr:rowOff>99060</xdr:rowOff>
                  </from>
                  <to>
                    <xdr:col>1</xdr:col>
                    <xdr:colOff>952500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" name="Check Box 21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106680</xdr:rowOff>
                  </from>
                  <to>
                    <xdr:col>1</xdr:col>
                    <xdr:colOff>960120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7" name="Check Box 37">
              <controlPr locked="0" defaultSize="0" autoFill="0" autoLine="0" autoPict="0">
                <anchor moveWithCells="1">
                  <from>
                    <xdr:col>1</xdr:col>
                    <xdr:colOff>60960</xdr:colOff>
                    <xdr:row>24</xdr:row>
                    <xdr:rowOff>182880</xdr:rowOff>
                  </from>
                  <to>
                    <xdr:col>1</xdr:col>
                    <xdr:colOff>906780</xdr:colOff>
                    <xdr:row>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8" name="Check Box 39">
              <controlPr locked="0" defaultSize="0" autoFill="0" autoLine="0" autoPict="0">
                <anchor moveWithCells="1">
                  <from>
                    <xdr:col>2</xdr:col>
                    <xdr:colOff>30480</xdr:colOff>
                    <xdr:row>24</xdr:row>
                    <xdr:rowOff>190500</xdr:rowOff>
                  </from>
                  <to>
                    <xdr:col>2</xdr:col>
                    <xdr:colOff>876300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locked="0" defaultSize="0" autoFill="0" autoLine="0" autoPict="0">
                <anchor moveWithCells="1">
                  <from>
                    <xdr:col>5</xdr:col>
                    <xdr:colOff>182880</xdr:colOff>
                    <xdr:row>17</xdr:row>
                    <xdr:rowOff>594360</xdr:rowOff>
                  </from>
                  <to>
                    <xdr:col>5</xdr:col>
                    <xdr:colOff>1021080</xdr:colOff>
                    <xdr:row>18</xdr:row>
                    <xdr:rowOff>579120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locked="0" defaultSize="0" autoFill="0" autoLine="0" autoPict="0">
                <anchor moveWithCells="1">
                  <from>
                    <xdr:col>4</xdr:col>
                    <xdr:colOff>137160</xdr:colOff>
                    <xdr:row>18</xdr:row>
                    <xdr:rowOff>152400</xdr:rowOff>
                  </from>
                  <to>
                    <xdr:col>4</xdr:col>
                    <xdr:colOff>982980</xdr:colOff>
                    <xdr:row>18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Check Box 32">
              <controlPr locked="0" defaultSize="0" autoFill="0" autoLine="0" autoPict="0">
                <anchor moveWithCells="1">
                  <from>
                    <xdr:col>4</xdr:col>
                    <xdr:colOff>137160</xdr:colOff>
                    <xdr:row>21</xdr:row>
                    <xdr:rowOff>259080</xdr:rowOff>
                  </from>
                  <to>
                    <xdr:col>4</xdr:col>
                    <xdr:colOff>982980</xdr:colOff>
                    <xdr:row>21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locked="0" defaultSize="0" autoFill="0" autoLine="0" autoPict="0">
                <anchor moveWithCells="1">
                  <from>
                    <xdr:col>5</xdr:col>
                    <xdr:colOff>99060</xdr:colOff>
                    <xdr:row>21</xdr:row>
                    <xdr:rowOff>259080</xdr:rowOff>
                  </from>
                  <to>
                    <xdr:col>5</xdr:col>
                    <xdr:colOff>937260</xdr:colOff>
                    <xdr:row>21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3" name="Check Box 35">
              <controlPr locked="0" defaultSize="0" autoFill="0" autoLine="0" autoPict="0">
                <anchor moveWithCells="1">
                  <from>
                    <xdr:col>4</xdr:col>
                    <xdr:colOff>114300</xdr:colOff>
                    <xdr:row>23</xdr:row>
                    <xdr:rowOff>403860</xdr:rowOff>
                  </from>
                  <to>
                    <xdr:col>4</xdr:col>
                    <xdr:colOff>960120</xdr:colOff>
                    <xdr:row>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4" name="Check Box 36">
              <controlPr locked="0" defaultSize="0" autoFill="0" autoLine="0" autoPict="0">
                <anchor moveWithCells="1">
                  <from>
                    <xdr:col>5</xdr:col>
                    <xdr:colOff>106680</xdr:colOff>
                    <xdr:row>23</xdr:row>
                    <xdr:rowOff>403860</xdr:rowOff>
                  </from>
                  <to>
                    <xdr:col>6</xdr:col>
                    <xdr:colOff>83820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4</xdr:col>
                    <xdr:colOff>7620</xdr:colOff>
                    <xdr:row>31</xdr:row>
                    <xdr:rowOff>99060</xdr:rowOff>
                  </from>
                  <to>
                    <xdr:col>5</xdr:col>
                    <xdr:colOff>22860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4</xdr:col>
                    <xdr:colOff>7620</xdr:colOff>
                    <xdr:row>32</xdr:row>
                    <xdr:rowOff>99060</xdr:rowOff>
                  </from>
                  <to>
                    <xdr:col>5</xdr:col>
                    <xdr:colOff>22860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4</xdr:col>
                    <xdr:colOff>937260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8" name="Check Box 48">
              <controlPr defaultSize="0" autoFill="0" autoLine="0" autoPict="0">
                <anchor moveWithCells="1">
                  <from>
                    <xdr:col>7</xdr:col>
                    <xdr:colOff>7620</xdr:colOff>
                    <xdr:row>31</xdr:row>
                    <xdr:rowOff>99060</xdr:rowOff>
                  </from>
                  <to>
                    <xdr:col>8</xdr:col>
                    <xdr:colOff>160020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9" name="Check Box 49">
              <controlPr defaultSize="0" autoFill="0" autoLine="0" autoPict="0">
                <anchor moveWithCells="1">
                  <from>
                    <xdr:col>7</xdr:col>
                    <xdr:colOff>7620</xdr:colOff>
                    <xdr:row>32</xdr:row>
                    <xdr:rowOff>99060</xdr:rowOff>
                  </from>
                  <to>
                    <xdr:col>8</xdr:col>
                    <xdr:colOff>160020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0" name="Check Box 50">
              <controlPr locked="0" defaultSize="0" autoFill="0" autoLine="0" autoPict="0">
                <anchor moveWithCells="1">
                  <from>
                    <xdr:col>7</xdr:col>
                    <xdr:colOff>7620</xdr:colOff>
                    <xdr:row>33</xdr:row>
                    <xdr:rowOff>106680</xdr:rowOff>
                  </from>
                  <to>
                    <xdr:col>8</xdr:col>
                    <xdr:colOff>22860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1" name="Check Box 44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18</xdr:row>
                    <xdr:rowOff>114300</xdr:rowOff>
                  </from>
                  <to>
                    <xdr:col>8</xdr:col>
                    <xdr:colOff>121920</xdr:colOff>
                    <xdr:row>18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2" name="Check Box 45">
              <controlPr locked="0" defaultSize="0" autoFill="0" autoLine="0" autoPict="0">
                <anchor moveWithCells="1">
                  <from>
                    <xdr:col>8</xdr:col>
                    <xdr:colOff>106680</xdr:colOff>
                    <xdr:row>18</xdr:row>
                    <xdr:rowOff>106680</xdr:rowOff>
                  </from>
                  <to>
                    <xdr:col>8</xdr:col>
                    <xdr:colOff>556260</xdr:colOff>
                    <xdr:row>18</xdr:row>
                    <xdr:rowOff>403860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368" yWindow="607" count="1">
        <x14:dataValidation type="list" allowBlank="1" showInputMessage="1" showErrorMessage="1">
          <x14:formula1>
            <xm:f>'Tables de listes déroulantes'!$B$67:$B$496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2:F34"/>
  <sheetViews>
    <sheetView showGridLines="0" zoomScale="92" zoomScaleNormal="120" workbookViewId="0">
      <selection activeCell="B7" sqref="B7"/>
    </sheetView>
  </sheetViews>
  <sheetFormatPr baseColWidth="10" defaultColWidth="11.44140625" defaultRowHeight="14.4"/>
  <cols>
    <col min="1" max="1" width="29" style="44" customWidth="1"/>
    <col min="2" max="2" width="36" style="44" bestFit="1" customWidth="1"/>
    <col min="3" max="3" width="42.5546875" style="44" bestFit="1" customWidth="1"/>
    <col min="4" max="4" width="25.33203125" style="44" customWidth="1"/>
    <col min="5" max="5" width="18.6640625" style="44" customWidth="1"/>
    <col min="6" max="6" width="38.109375" style="44" customWidth="1"/>
    <col min="7" max="7" width="14.44140625" style="44" customWidth="1"/>
    <col min="8" max="8" width="13.88671875" style="44" customWidth="1"/>
    <col min="9" max="9" width="11.44140625" style="44" customWidth="1"/>
    <col min="10" max="16384" width="11.44140625" style="44"/>
  </cols>
  <sheetData>
    <row r="2" spans="1:6" ht="20.25" customHeight="1">
      <c r="A2" s="2" t="s">
        <v>37</v>
      </c>
      <c r="B2" s="3"/>
      <c r="C2" s="3"/>
      <c r="D2" s="4"/>
      <c r="E2" s="4"/>
    </row>
    <row r="4" spans="1:6">
      <c r="A4" s="44" t="s">
        <v>2</v>
      </c>
      <c r="B4" s="15" t="s">
        <v>38</v>
      </c>
    </row>
    <row r="5" spans="1:6">
      <c r="A5" s="44" t="s">
        <v>39</v>
      </c>
      <c r="B5" s="44" t="s">
        <v>38</v>
      </c>
    </row>
    <row r="6" spans="1:6">
      <c r="A6" s="44" t="s">
        <v>4</v>
      </c>
      <c r="B6" s="14"/>
      <c r="C6" s="5"/>
    </row>
    <row r="7" spans="1:6">
      <c r="A7" s="44" t="s">
        <v>40</v>
      </c>
      <c r="B7" s="15" t="s">
        <v>41</v>
      </c>
    </row>
    <row r="8" spans="1:6">
      <c r="A8" s="44" t="s">
        <v>6</v>
      </c>
      <c r="B8" s="15" t="s">
        <v>38</v>
      </c>
    </row>
    <row r="9" spans="1:6">
      <c r="A9" s="44" t="s">
        <v>5</v>
      </c>
      <c r="B9" s="53" t="s">
        <v>42</v>
      </c>
      <c r="C9" s="13" t="str">
        <f>IF(B9="","",IF(B9="Mode_2","Choisissez la fréquence dans la cellule suivante",""))</f>
        <v/>
      </c>
    </row>
    <row r="10" spans="1:6">
      <c r="A10" s="44" t="s">
        <v>9</v>
      </c>
      <c r="B10" s="53" t="s">
        <v>15</v>
      </c>
      <c r="C10" s="13" t="str">
        <f>IF(B10="","",IF(B10="Test hédonique","Conformité dans le sens du DQS?",""))</f>
        <v/>
      </c>
      <c r="D10" s="13" t="str">
        <f>IF(C10="","",IF(C10="Conformité dans le sens du DQS?","Choisissez dans la cellule C11",""))</f>
        <v/>
      </c>
      <c r="F10" s="39"/>
    </row>
    <row r="11" spans="1:6">
      <c r="A11" s="44" t="s">
        <v>10</v>
      </c>
      <c r="B11" s="44" t="s">
        <v>38</v>
      </c>
      <c r="D11" s="39" t="str">
        <f>IF(C11="","",IF(C11="Non conforme","Précisez la raison ici",""))</f>
        <v/>
      </c>
      <c r="E11" s="39" t="str">
        <f>IF(C11="Non conforme","Précisez l'action corrective envisagée ici","")</f>
        <v/>
      </c>
    </row>
    <row r="12" spans="1:6">
      <c r="A12" s="44" t="s">
        <v>12</v>
      </c>
      <c r="B12" s="53" t="s">
        <v>43</v>
      </c>
      <c r="C12" s="39" t="str">
        <f>IF(B12="","",IF(B12="Non","Précisez la raison ici",""))</f>
        <v/>
      </c>
      <c r="E12" s="39"/>
    </row>
    <row r="13" spans="1:6">
      <c r="A13" s="44" t="s">
        <v>44</v>
      </c>
      <c r="B13" s="53" t="s">
        <v>45</v>
      </c>
      <c r="C13" s="39" t="s">
        <v>46</v>
      </c>
      <c r="E13" s="39"/>
    </row>
    <row r="15" spans="1:6" ht="18.75" customHeight="1">
      <c r="A15" s="6" t="s">
        <v>47</v>
      </c>
    </row>
    <row r="16" spans="1:6">
      <c r="A16" s="44" t="s">
        <v>48</v>
      </c>
      <c r="B16" s="53" t="s">
        <v>49</v>
      </c>
      <c r="C16" s="39" t="str">
        <f>IF(B16="Non conforme","Précisez la raison ici","")</f>
        <v/>
      </c>
    </row>
    <row r="17" spans="1:3">
      <c r="A17" s="44" t="s">
        <v>50</v>
      </c>
      <c r="B17" s="53" t="s">
        <v>49</v>
      </c>
      <c r="C17" s="39" t="str">
        <f>IF(B17="Non conforme","Précisez la raison ici","")</f>
        <v/>
      </c>
    </row>
    <row r="19" spans="1:3" ht="45" customHeight="1">
      <c r="A19" s="7" t="s">
        <v>51</v>
      </c>
      <c r="B19" s="8"/>
    </row>
    <row r="20" spans="1:3">
      <c r="A20" s="13" t="str">
        <f>IF(B10="","",IF(B10="Profil sensoriel","Profil sensoriel",""))</f>
        <v>Profil sensoriel</v>
      </c>
    </row>
    <row r="21" spans="1:3">
      <c r="A21" s="11" t="str">
        <f>IF(B10="Profil sensoriel","Complétez le tableau","")</f>
        <v>Complétez le tableau</v>
      </c>
    </row>
    <row r="22" spans="1:3">
      <c r="B22" s="44" t="s">
        <v>52</v>
      </c>
      <c r="C22" s="44" t="s">
        <v>53</v>
      </c>
    </row>
    <row r="23" spans="1:3">
      <c r="B23" s="44" t="s">
        <v>54</v>
      </c>
      <c r="C23" s="9">
        <v>11</v>
      </c>
    </row>
    <row r="24" spans="1:3">
      <c r="B24" s="44" t="s">
        <v>55</v>
      </c>
      <c r="C24" s="9">
        <v>11</v>
      </c>
    </row>
    <row r="25" spans="1:3">
      <c r="A25" s="13" t="str">
        <f>IF(A21="","",IF(A21="Complétez le tableau","Calcul automatique",""))</f>
        <v>Calcul automatique</v>
      </c>
      <c r="B25" s="44" t="s">
        <v>56</v>
      </c>
      <c r="C25" s="12">
        <f>IFERROR(C24/C23,"")</f>
        <v>1</v>
      </c>
    </row>
    <row r="26" spans="1:3">
      <c r="B26" s="44" t="s">
        <v>57</v>
      </c>
      <c r="C26" s="9">
        <v>4</v>
      </c>
    </row>
    <row r="27" spans="1:3">
      <c r="B27" s="44" t="s">
        <v>58</v>
      </c>
      <c r="C27" s="9">
        <v>4</v>
      </c>
    </row>
    <row r="28" spans="1:3">
      <c r="A28" s="13" t="str">
        <f>IF(A21="","",IF(A21="Complétez le tableau","Calcul automatique"))</f>
        <v>Calcul automatique</v>
      </c>
      <c r="B28" s="44" t="s">
        <v>59</v>
      </c>
      <c r="C28" s="12">
        <f>IFERROR(C27/C26,"")</f>
        <v>1</v>
      </c>
    </row>
    <row r="29" spans="1:3">
      <c r="B29" s="44" t="s">
        <v>60</v>
      </c>
      <c r="C29" s="13" t="str">
        <f>IF(C25="","",IF(AND(C25&gt;=50%,C28&gt;=50%),"Conforme","Non conforme"))</f>
        <v>Conforme</v>
      </c>
    </row>
    <row r="31" spans="1:3">
      <c r="A31" s="13" t="str">
        <f>IF(C29="","",IF(C29="Non conforme","Précisez la raison dans la cellule ci-dessous",""))</f>
        <v/>
      </c>
    </row>
    <row r="32" spans="1:3" ht="15.75" customHeight="1">
      <c r="A32" s="10"/>
    </row>
    <row r="33" spans="1:1">
      <c r="A33" s="13" t="str">
        <f>IF(A31="","",IF(A31="Précisez la raison dans la cellule ci-dessous","Précisez l'action corrective envisagée dans la cellule ci-dessous",";"))</f>
        <v/>
      </c>
    </row>
    <row r="34" spans="1:1" ht="15.75" customHeight="1">
      <c r="A34" s="10"/>
    </row>
  </sheetData>
  <sheetProtection algorithmName="SHA-512" hashValue="3EIqTZkygEyd0122mLkvU8Z0bL8A0hbkUTrQj0m2LRUTGzJHJpAH7XcUL9cM+881XFk8nY65vF2ExTBhcpfaYg==" saltValue="bafVLiwWnZxIfbf2ZqfuBA==" spinCount="100000" sheet="1" objects="1" scenarios="1" selectLockedCells="1"/>
  <conditionalFormatting sqref="D12">
    <cfRule type="expression" dxfId="292" priority="60">
      <formula>$D$12="Pourquoi?"</formula>
    </cfRule>
    <cfRule type="expression" dxfId="291" priority="65">
      <formula>$D$12="Ok"</formula>
    </cfRule>
    <cfRule type="expression" dxfId="290" priority="68">
      <formula>$D$12="Pourquoi?"</formula>
    </cfRule>
    <cfRule type="expression" dxfId="289" priority="69">
      <formula>$D$12="Super"</formula>
    </cfRule>
  </conditionalFormatting>
  <conditionalFormatting sqref="E12">
    <cfRule type="expression" dxfId="288" priority="59">
      <formula>$E$12="Précisez la raison ici"</formula>
    </cfRule>
    <cfRule type="expression" dxfId="287" priority="62">
      <formula>$E$12="Précisez la raison ici"</formula>
    </cfRule>
    <cfRule type="expression" dxfId="286" priority="66">
      <formula>$E$12="Veuiller écrire la raison ici"</formula>
    </cfRule>
    <cfRule type="expression" dxfId="285" priority="67">
      <formula>$E$12</formula>
    </cfRule>
  </conditionalFormatting>
  <conditionalFormatting sqref="D13">
    <cfRule type="expression" dxfId="284" priority="58">
      <formula>$D$13="Pourquoi?"</formula>
    </cfRule>
    <cfRule type="expression" dxfId="283" priority="61">
      <formula>$D$13="Pourquoi?"</formula>
    </cfRule>
    <cfRule type="expression" dxfId="282" priority="63">
      <formula>$D$13="Pourquoi?"</formula>
    </cfRule>
    <cfRule type="expression" dxfId="281" priority="64">
      <formula>$D$13="Ok"</formula>
    </cfRule>
  </conditionalFormatting>
  <conditionalFormatting sqref="E13">
    <cfRule type="expression" dxfId="280" priority="56">
      <formula>$E$13="Précisez la raison ici"</formula>
    </cfRule>
    <cfRule type="expression" dxfId="279" priority="57">
      <formula>$E$13="Précisez la raison"</formula>
    </cfRule>
  </conditionalFormatting>
  <conditionalFormatting sqref="E9">
    <cfRule type="expression" dxfId="278" priority="55">
      <formula>$E$9="Choisir"</formula>
    </cfRule>
  </conditionalFormatting>
  <conditionalFormatting sqref="D9">
    <cfRule type="expression" dxfId="277" priority="53">
      <formula>$D$9="Quelle filière? Choisir dans la cellule E7"</formula>
    </cfRule>
    <cfRule type="expression" dxfId="276" priority="54">
      <formula>$D$9="Quelle filière? Choisir dans la cellule F7"</formula>
    </cfRule>
  </conditionalFormatting>
  <conditionalFormatting sqref="F9">
    <cfRule type="expression" dxfId="275" priority="52">
      <formula>$F$9="Quelle fréquence? Choisir dans la cellule G7"</formula>
    </cfRule>
  </conditionalFormatting>
  <conditionalFormatting sqref="B16">
    <cfRule type="expression" dxfId="274" priority="27">
      <formula>$B$16="Conforme dans le sens du dossier ESQS"</formula>
    </cfRule>
    <cfRule type="expression" dxfId="273" priority="29">
      <formula>$B$16="Conforme dans le sens du DQS"</formula>
    </cfRule>
    <cfRule type="expression" dxfId="272" priority="46">
      <formula>$B$16="Non conforme"</formula>
    </cfRule>
    <cfRule type="expression" dxfId="271" priority="47">
      <formula>$B$16="Conforme"</formula>
    </cfRule>
    <cfRule type="expression" dxfId="270" priority="48">
      <formula>$B$16="Conforme"</formula>
    </cfRule>
    <cfRule type="expression" dxfId="269" priority="50">
      <formula>$B$16="Conforme"</formula>
    </cfRule>
    <cfRule type="expression" dxfId="268" priority="51">
      <formula>$B$16=Conforme</formula>
    </cfRule>
  </conditionalFormatting>
  <conditionalFormatting sqref="B17">
    <cfRule type="expression" dxfId="267" priority="24">
      <formula>$B$17="Conforme dans le sens du dossier ESQS"</formula>
    </cfRule>
    <cfRule type="expression" dxfId="266" priority="28">
      <formula>$B$17="Conforme dans le sens du DQS"</formula>
    </cfRule>
    <cfRule type="expression" dxfId="265" priority="45">
      <formula>$B$17="Non conforme"</formula>
    </cfRule>
    <cfRule type="expression" dxfId="264" priority="49">
      <formula>$B$17="Conforme"</formula>
    </cfRule>
  </conditionalFormatting>
  <conditionalFormatting sqref="C16">
    <cfRule type="expression" dxfId="263" priority="44">
      <formula>$C$16="Précisez la raison ici"</formula>
    </cfRule>
  </conditionalFormatting>
  <conditionalFormatting sqref="C17">
    <cfRule type="expression" dxfId="262" priority="43">
      <formula>$C$17="Précisez la raison ici"</formula>
    </cfRule>
  </conditionalFormatting>
  <conditionalFormatting sqref="G29">
    <cfRule type="expression" dxfId="261" priority="41">
      <formula>$G$29="Non conforme"</formula>
    </cfRule>
    <cfRule type="expression" dxfId="260" priority="42">
      <formula>$G$29="Conforme"</formula>
    </cfRule>
  </conditionalFormatting>
  <conditionalFormatting sqref="A25">
    <cfRule type="expression" dxfId="259" priority="40">
      <formula>$A$25="Calcul automatique"</formula>
    </cfRule>
  </conditionalFormatting>
  <conditionalFormatting sqref="A28">
    <cfRule type="expression" dxfId="258" priority="39">
      <formula>$A$28="Calcul automatique"</formula>
    </cfRule>
  </conditionalFormatting>
  <conditionalFormatting sqref="C29">
    <cfRule type="expression" dxfId="257" priority="26">
      <formula>$C$29="Conforme"</formula>
    </cfRule>
    <cfRule type="expression" dxfId="256" priority="36">
      <formula>$C$29="Non conforme"</formula>
    </cfRule>
    <cfRule type="expression" dxfId="255" priority="37">
      <formula>$C$29="Non conforme"</formula>
    </cfRule>
    <cfRule type="expression" dxfId="254" priority="38">
      <formula>$C$29="Conforme"</formula>
    </cfRule>
  </conditionalFormatting>
  <conditionalFormatting sqref="D10">
    <cfRule type="expression" dxfId="253" priority="17">
      <formula>$D$10="Choisissez dans la cellule C11"</formula>
    </cfRule>
    <cfRule type="expression" dxfId="252" priority="35">
      <formula>$D$10="Choisissez dans la cellule E8"</formula>
    </cfRule>
  </conditionalFormatting>
  <conditionalFormatting sqref="C10">
    <cfRule type="expression" dxfId="251" priority="34">
      <formula>$C$10="Conformité dans le sens du DQS?"</formula>
    </cfRule>
  </conditionalFormatting>
  <conditionalFormatting sqref="E10">
    <cfRule type="expression" dxfId="250" priority="32">
      <formula>$E$10="Non conforme"</formula>
    </cfRule>
    <cfRule type="expression" dxfId="249" priority="33">
      <formula>$E$10="Conforme"</formula>
    </cfRule>
  </conditionalFormatting>
  <conditionalFormatting sqref="F10">
    <cfRule type="expression" dxfId="248" priority="31">
      <formula>$F$10="Ecrivez la raison ici"</formula>
    </cfRule>
  </conditionalFormatting>
  <conditionalFormatting sqref="B21">
    <cfRule type="expression" dxfId="247" priority="30">
      <formula>$B$21="Ignorez ce tableau, passez directement aux commentaires"</formula>
    </cfRule>
  </conditionalFormatting>
  <conditionalFormatting sqref="A33">
    <cfRule type="expression" dxfId="246" priority="3">
      <formula>$A$33="Précisez l'action corrective envisagée dans la cellule ci-dessous"</formula>
    </cfRule>
    <cfRule type="expression" dxfId="245" priority="25">
      <formula>$A$33="Action corrective (Précisez dans la cellule ci-dessous)"</formula>
    </cfRule>
  </conditionalFormatting>
  <conditionalFormatting sqref="A31">
    <cfRule type="expression" dxfId="244" priority="4">
      <formula>$A$31="Précisez la raison dans la cellule ci-dessous"</formula>
    </cfRule>
    <cfRule type="expression" dxfId="243" priority="22">
      <formula>$A$31="Précisez le biais identifié dans la cellule ci-dessous"</formula>
    </cfRule>
    <cfRule type="expression" dxfId="242" priority="23">
      <formula>$A$31="Pécisez le biais identifié dans la cellule ci-dessous"</formula>
    </cfRule>
  </conditionalFormatting>
  <conditionalFormatting sqref="C12">
    <cfRule type="expression" dxfId="241" priority="20">
      <formula>$C$12="Précisez la raison ici"</formula>
    </cfRule>
    <cfRule type="expression" dxfId="240" priority="21">
      <formula>$C$12="Précisez la raison ici"</formula>
    </cfRule>
  </conditionalFormatting>
  <conditionalFormatting sqref="C13">
    <cfRule type="expression" dxfId="239" priority="18">
      <formula>$C$13="Précisez la raison ici"</formula>
    </cfRule>
    <cfRule type="expression" priority="19">
      <formula>$C$13</formula>
    </cfRule>
  </conditionalFormatting>
  <conditionalFormatting sqref="C11">
    <cfRule type="expression" dxfId="238" priority="14">
      <formula>$C$11="Non conforme"</formula>
    </cfRule>
    <cfRule type="expression" dxfId="237" priority="15">
      <formula>$C$11="Non conforme"</formula>
    </cfRule>
    <cfRule type="expression" dxfId="236" priority="16">
      <formula>$C$11="Conforme"</formula>
    </cfRule>
  </conditionalFormatting>
  <conditionalFormatting sqref="D11">
    <cfRule type="expression" dxfId="235" priority="13">
      <formula>$D$11="Précisez la raison ici"</formula>
    </cfRule>
  </conditionalFormatting>
  <conditionalFormatting sqref="C9">
    <cfRule type="expression" dxfId="234" priority="12">
      <formula>$C$9="Choisissez la fréquence dans la cellule suivante"</formula>
    </cfRule>
  </conditionalFormatting>
  <conditionalFormatting sqref="A21">
    <cfRule type="expression" dxfId="233" priority="10">
      <formula>$A$21="Complétez le tableau"</formula>
    </cfRule>
    <cfRule type="expression" dxfId="232" priority="11">
      <formula>A21=0</formula>
    </cfRule>
  </conditionalFormatting>
  <conditionalFormatting sqref="B23:B29 C22:C29">
    <cfRule type="expression" dxfId="231" priority="70">
      <formula>$A$21=0</formula>
    </cfRule>
    <cfRule type="expression" priority="71">
      <formula>C20=0</formula>
    </cfRule>
  </conditionalFormatting>
  <conditionalFormatting sqref="B22">
    <cfRule type="expression" dxfId="230" priority="72">
      <formula>$A$21=0</formula>
    </cfRule>
    <cfRule type="expression" priority="73">
      <formula>A21=0</formula>
    </cfRule>
  </conditionalFormatting>
  <conditionalFormatting sqref="B22:C29">
    <cfRule type="expression" dxfId="229" priority="9">
      <formula>$A$21=""</formula>
    </cfRule>
  </conditionalFormatting>
  <conditionalFormatting sqref="E11">
    <cfRule type="expression" dxfId="228" priority="5">
      <formula>$E$11="Précisez l'action corrective envisagée ici"</formula>
    </cfRule>
    <cfRule type="expression" priority="6">
      <formula>$E$11="Précisez l'action corrective envisagée ici"</formula>
    </cfRule>
    <cfRule type="expression" dxfId="227" priority="7">
      <formula>$E$11="Précisez l'action envisagée ici"</formula>
    </cfRule>
    <cfRule type="expression" dxfId="226" priority="8">
      <formula>$E$11="Précisez l'action correctie envisagée ici"</formula>
    </cfRule>
  </conditionalFormatting>
  <conditionalFormatting sqref="B13">
    <cfRule type="expression" dxfId="225" priority="2">
      <formula>$B$13="Non"</formula>
    </cfRule>
  </conditionalFormatting>
  <conditionalFormatting sqref="B12">
    <cfRule type="expression" dxfId="224" priority="1">
      <formula>$B$12="Non"</formula>
    </cfRule>
  </conditionalFormatting>
  <dataValidations count="19">
    <dataValidation type="custom" showInputMessage="1" showErrorMessage="1" error="Remplissage de la cellule A34 obligatoire" sqref="A34">
      <formula1>IF(C29="Non conforme",A34&lt;&gt;"",TRUE)</formula1>
    </dataValidation>
    <dataValidation type="list" allowBlank="1" showInputMessage="1" showErrorMessage="1" sqref="D9">
      <formula1>INDIRECT("Fréquence")</formula1>
    </dataValidation>
    <dataValidation type="custom" showInputMessage="1" showErrorMessage="1" error="Remplissage obligatoire de la cellule A32" sqref="A32">
      <formula1>IF(C29="Non conforme",A32&lt;&gt;"",TRUE)</formula1>
    </dataValidation>
    <dataValidation type="list" allowBlank="1" showInputMessage="1" showErrorMessage="1" sqref="B6">
      <formula1>INDIRECT("T_Filière")</formula1>
    </dataValidation>
    <dataValidation allowBlank="1" showInputMessage="1" showErrorMessage="1" error="Ne pas modifier cette cellule!" sqref="C25"/>
    <dataValidation type="list" allowBlank="1" showInputMessage="1" showErrorMessage="1" sqref="C11 E10">
      <formula1>INDIRECT("TH")</formula1>
    </dataValidation>
    <dataValidation allowBlank="1" showInputMessage="1" showErrorMessage="1" prompt="Pourcentage des Descripteurs Prioritaires Significatifs" sqref="B28"/>
    <dataValidation allowBlank="1" showInputMessage="1" showErrorMessage="1" prompt="Nombre Total de Descripteurs Prioritaires Significatifs au Seuil de 5% dans le sens attendu du dossier ESQS" sqref="B27"/>
    <dataValidation allowBlank="1" showInputMessage="1" showErrorMessage="1" prompt="Pourcentage du Total des Descripteurs Significatifs" sqref="B25"/>
    <dataValidation allowBlank="1" showInputMessage="1" showErrorMessage="1" prompt="Nombre Total de Descripteurs Significatif au Seuil de 5% dans le sens attendu du dossier ESQS_x000a_" sqref="B24"/>
    <dataValidation allowBlank="1" showInputMessage="1" showErrorMessage="1" prompt="Nombre Total de Descripteurs Prioritaires" sqref="B26"/>
    <dataValidation allowBlank="1" showInputMessage="1" showErrorMessage="1" prompt="Nombre Total de Descripteurs" sqref="B23 F23"/>
    <dataValidation type="list" allowBlank="1" showInputMessage="1" showErrorMessage="1" sqref="B16">
      <formula1>INDIRECT("Label_Rouge")</formula1>
    </dataValidation>
    <dataValidation type="list" allowBlank="1" showInputMessage="1" showErrorMessage="1" sqref="B17">
      <formula1>INDIRECT("PCC")</formula1>
    </dataValidation>
    <dataValidation type="list" allowBlank="1" showInputMessage="1" showErrorMessage="1" sqref="B13">
      <formula1>INDIRECT("Fiche_Prélèvement")</formula1>
    </dataValidation>
    <dataValidation type="list" allowBlank="1" showInputMessage="1" showErrorMessage="1" sqref="B12">
      <formula1>INDIRECT("Accréditation")</formula1>
    </dataValidation>
    <dataValidation type="list" allowBlank="1" showInputMessage="1" showErrorMessage="1" sqref="B10">
      <formula1>INDIRECT("Type_Analyse")</formula1>
    </dataValidation>
    <dataValidation showInputMessage="1" sqref="E9"/>
    <dataValidation type="list" allowBlank="1" showInputMessage="1" showErrorMessage="1" sqref="B9">
      <formula1>INDIRECT("Mod[[Mode ]]")</formula1>
    </dataValidation>
  </dataValidations>
  <pageMargins left="0.7" right="0.7" top="0.75" bottom="0.75" header="0.3" footer="0.3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2:F34"/>
  <sheetViews>
    <sheetView showGridLines="0" topLeftCell="A2" zoomScale="92" zoomScaleNormal="120" workbookViewId="0">
      <selection activeCell="B11" sqref="B11"/>
    </sheetView>
  </sheetViews>
  <sheetFormatPr baseColWidth="10" defaultColWidth="11.44140625" defaultRowHeight="14.4"/>
  <cols>
    <col min="1" max="1" width="29" style="44" customWidth="1"/>
    <col min="2" max="2" width="36" style="44" bestFit="1" customWidth="1"/>
    <col min="3" max="3" width="42.5546875" style="44" bestFit="1" customWidth="1"/>
    <col min="4" max="4" width="25.33203125" style="44" customWidth="1"/>
    <col min="5" max="5" width="18.6640625" style="44" customWidth="1"/>
    <col min="6" max="6" width="38.109375" style="44" customWidth="1"/>
    <col min="7" max="7" width="14.44140625" style="44" customWidth="1"/>
    <col min="8" max="8" width="13.88671875" style="44" customWidth="1"/>
    <col min="9" max="9" width="11.44140625" style="44" customWidth="1"/>
    <col min="10" max="16384" width="11.44140625" style="44"/>
  </cols>
  <sheetData>
    <row r="2" spans="1:6" ht="20.25" customHeight="1">
      <c r="A2" s="2" t="s">
        <v>37</v>
      </c>
      <c r="B2" s="3"/>
      <c r="C2" s="3"/>
      <c r="D2" s="4"/>
      <c r="E2" s="4"/>
    </row>
    <row r="4" spans="1:6">
      <c r="A4" s="44" t="s">
        <v>2</v>
      </c>
      <c r="B4" s="15" t="s">
        <v>38</v>
      </c>
    </row>
    <row r="5" spans="1:6">
      <c r="A5" s="44" t="s">
        <v>39</v>
      </c>
      <c r="B5" s="44" t="s">
        <v>38</v>
      </c>
    </row>
    <row r="6" spans="1:6">
      <c r="A6" s="44" t="s">
        <v>4</v>
      </c>
      <c r="B6" s="14"/>
      <c r="C6" s="5"/>
    </row>
    <row r="7" spans="1:6">
      <c r="A7" s="44" t="s">
        <v>40</v>
      </c>
      <c r="B7" s="15" t="s">
        <v>41</v>
      </c>
    </row>
    <row r="8" spans="1:6">
      <c r="A8" s="44" t="s">
        <v>6</v>
      </c>
      <c r="B8" s="15" t="s">
        <v>38</v>
      </c>
    </row>
    <row r="9" spans="1:6">
      <c r="A9" s="44" t="s">
        <v>5</v>
      </c>
      <c r="B9" s="53" t="s">
        <v>42</v>
      </c>
      <c r="C9" s="13" t="str">
        <f>IF(B9="","",IF(B9="Mode_2","Choisissez la fréquence dans la cellule suivante",""))</f>
        <v/>
      </c>
    </row>
    <row r="10" spans="1:6">
      <c r="A10" s="44" t="s">
        <v>9</v>
      </c>
      <c r="B10" s="53" t="s">
        <v>61</v>
      </c>
      <c r="C10" s="13" t="str">
        <f>IF(B10="","",IF(B10="Test hédonique","Conformité dans le sens du DQS?",""))</f>
        <v>Conformité dans le sens du DQS?</v>
      </c>
      <c r="D10" s="13" t="str">
        <f>IF(C10="","",IF(C10="Conformité dans le sens du DQS?","Choisissez dans la cellule C11",""))</f>
        <v>Choisissez dans la cellule C11</v>
      </c>
      <c r="F10" s="39"/>
    </row>
    <row r="11" spans="1:6">
      <c r="A11" s="44" t="s">
        <v>10</v>
      </c>
      <c r="B11" s="44" t="s">
        <v>38</v>
      </c>
      <c r="C11" s="44" t="s">
        <v>62</v>
      </c>
      <c r="D11" s="39" t="str">
        <f>IF(C11="","",IF(C11="Non conforme","Précisez la raison ici",""))</f>
        <v/>
      </c>
      <c r="E11" s="39" t="str">
        <f>IF(C11="Non conforme","Précisez l'action corrective envisagée ici","")</f>
        <v/>
      </c>
    </row>
    <row r="12" spans="1:6">
      <c r="A12" s="44" t="s">
        <v>12</v>
      </c>
      <c r="B12" s="53" t="s">
        <v>43</v>
      </c>
      <c r="C12" s="39" t="str">
        <f>IF(B12="","",IF(B12="Non","Précisez la raison ici",""))</f>
        <v/>
      </c>
      <c r="E12" s="39"/>
    </row>
    <row r="13" spans="1:6">
      <c r="A13" s="44" t="s">
        <v>44</v>
      </c>
      <c r="B13" s="16" t="s">
        <v>45</v>
      </c>
      <c r="C13" s="39" t="s">
        <v>63</v>
      </c>
      <c r="E13" s="39"/>
    </row>
    <row r="15" spans="1:6" ht="18.75" customHeight="1">
      <c r="A15" s="6" t="s">
        <v>47</v>
      </c>
    </row>
    <row r="16" spans="1:6">
      <c r="A16" s="44" t="s">
        <v>48</v>
      </c>
      <c r="B16" s="53" t="s">
        <v>49</v>
      </c>
      <c r="C16" s="39" t="str">
        <f>IF(B16="Non conforme","Précisez la raison ici","")</f>
        <v/>
      </c>
    </row>
    <row r="17" spans="1:3">
      <c r="A17" s="44" t="s">
        <v>50</v>
      </c>
      <c r="B17" s="53" t="s">
        <v>49</v>
      </c>
      <c r="C17" s="39" t="str">
        <f>IF(B17="Non conforme","Précisez la raison ici","")</f>
        <v/>
      </c>
    </row>
    <row r="19" spans="1:3" ht="45" customHeight="1">
      <c r="A19" s="7" t="s">
        <v>51</v>
      </c>
      <c r="B19" s="8"/>
    </row>
    <row r="20" spans="1:3">
      <c r="A20" s="13" t="str">
        <f>IF(B10="","",IF(B10="Profil sensoriel","Profil sensoriel",""))</f>
        <v/>
      </c>
    </row>
    <row r="21" spans="1:3">
      <c r="A21" s="11" t="str">
        <f>IF(B10="Profil sensoriel","Complétez le tableau","")</f>
        <v/>
      </c>
    </row>
    <row r="22" spans="1:3">
      <c r="B22" s="44" t="s">
        <v>52</v>
      </c>
      <c r="C22" s="44" t="s">
        <v>53</v>
      </c>
    </row>
    <row r="23" spans="1:3">
      <c r="B23" s="44" t="s">
        <v>54</v>
      </c>
      <c r="C23" s="9"/>
    </row>
    <row r="24" spans="1:3">
      <c r="B24" s="44" t="s">
        <v>55</v>
      </c>
      <c r="C24" s="9"/>
    </row>
    <row r="25" spans="1:3">
      <c r="A25" s="13" t="str">
        <f>IF(A21="","",IF(A21="Complétez le tableau","Calcul automatique",""))</f>
        <v/>
      </c>
      <c r="B25" s="44" t="s">
        <v>56</v>
      </c>
      <c r="C25" s="12" t="str">
        <f>IFERROR(C24/C23,"")</f>
        <v/>
      </c>
    </row>
    <row r="26" spans="1:3">
      <c r="B26" s="44" t="s">
        <v>57</v>
      </c>
      <c r="C26" s="9"/>
    </row>
    <row r="27" spans="1:3">
      <c r="B27" s="44" t="s">
        <v>58</v>
      </c>
      <c r="C27" s="9"/>
    </row>
    <row r="28" spans="1:3">
      <c r="A28" s="13" t="str">
        <f>IF(A21="","",IF(A21="Complétez le tableau","Calcul automatique"))</f>
        <v/>
      </c>
      <c r="B28" s="44" t="s">
        <v>59</v>
      </c>
      <c r="C28" s="12" t="str">
        <f>IFERROR(C27/C26,"")</f>
        <v/>
      </c>
    </row>
    <row r="29" spans="1:3">
      <c r="B29" s="44" t="s">
        <v>60</v>
      </c>
      <c r="C29" s="13" t="str">
        <f>IF(C25="","",IF(AND(C25&gt;=50%,C28&gt;=50%),"Conforme","Non conforme"))</f>
        <v/>
      </c>
    </row>
    <row r="31" spans="1:3">
      <c r="A31" s="13" t="str">
        <f>IF(C29="","",IF(C29="Non conforme","Précisez la raison dans la cellule ci-dessous",""))</f>
        <v/>
      </c>
    </row>
    <row r="32" spans="1:3" ht="15.75" customHeight="1">
      <c r="A32" s="10"/>
    </row>
    <row r="33" spans="1:1">
      <c r="A33" s="13" t="str">
        <f>IF(A31="","",IF(A31="Précisez la raison dans la cellule ci-dessous","Précisez l'action corrective envisagée dans la cellule ci-dessous",";"))</f>
        <v/>
      </c>
    </row>
    <row r="34" spans="1:1" ht="15.75" customHeight="1">
      <c r="A34" s="10"/>
    </row>
  </sheetData>
  <sheetProtection algorithmName="SHA-512" hashValue="kHKWyDQndHO/XwhAHop+ld1zaz4HLwU72Awtrs/nTH9LLt6hczw2gPkMnWMZgp8NtijFgiUsOfNd+QFN59iNLQ==" saltValue="0kGRNg7AFv8sb9uOWoZYJw==" spinCount="100000" sheet="1" objects="1" scenarios="1" selectLockedCells="1"/>
  <conditionalFormatting sqref="D12">
    <cfRule type="expression" dxfId="219" priority="58">
      <formula>$D$12="Pourquoi?"</formula>
    </cfRule>
    <cfRule type="expression" dxfId="218" priority="63">
      <formula>$D$12="Ok"</formula>
    </cfRule>
    <cfRule type="expression" dxfId="217" priority="66">
      <formula>$D$12="Pourquoi?"</formula>
    </cfRule>
    <cfRule type="expression" dxfId="216" priority="67">
      <formula>$D$12="Super"</formula>
    </cfRule>
  </conditionalFormatting>
  <conditionalFormatting sqref="E12">
    <cfRule type="expression" dxfId="215" priority="57">
      <formula>$E$12="Précisez la raison ici"</formula>
    </cfRule>
    <cfRule type="expression" dxfId="214" priority="60">
      <formula>$E$12="Précisez la raison ici"</formula>
    </cfRule>
    <cfRule type="expression" dxfId="213" priority="64">
      <formula>$E$12="Veuiller écrire la raison ici"</formula>
    </cfRule>
    <cfRule type="expression" dxfId="212" priority="65">
      <formula>$E$12</formula>
    </cfRule>
  </conditionalFormatting>
  <conditionalFormatting sqref="D13">
    <cfRule type="expression" dxfId="211" priority="56">
      <formula>$D$13="Pourquoi?"</formula>
    </cfRule>
    <cfRule type="expression" dxfId="210" priority="59">
      <formula>$D$13="Pourquoi?"</formula>
    </cfRule>
    <cfRule type="expression" dxfId="209" priority="61">
      <formula>$D$13="Pourquoi?"</formula>
    </cfRule>
    <cfRule type="expression" dxfId="208" priority="62">
      <formula>$D$13="Ok"</formula>
    </cfRule>
  </conditionalFormatting>
  <conditionalFormatting sqref="E13">
    <cfRule type="expression" dxfId="207" priority="54">
      <formula>$E$13="Précisez la raison ici"</formula>
    </cfRule>
    <cfRule type="expression" dxfId="206" priority="55">
      <formula>$E$13="Précisez la raison"</formula>
    </cfRule>
  </conditionalFormatting>
  <conditionalFormatting sqref="E9">
    <cfRule type="expression" dxfId="205" priority="53">
      <formula>$E$9="Choisir"</formula>
    </cfRule>
  </conditionalFormatting>
  <conditionalFormatting sqref="D9">
    <cfRule type="expression" dxfId="204" priority="51">
      <formula>$D$9="Quelle filière? Choisir dans la cellule E7"</formula>
    </cfRule>
    <cfRule type="expression" dxfId="203" priority="52">
      <formula>$D$9="Quelle filière? Choisir dans la cellule F7"</formula>
    </cfRule>
  </conditionalFormatting>
  <conditionalFormatting sqref="F9">
    <cfRule type="expression" dxfId="202" priority="50">
      <formula>$F$9="Quelle fréquence? Choisir dans la cellule G7"</formula>
    </cfRule>
  </conditionalFormatting>
  <conditionalFormatting sqref="B16">
    <cfRule type="expression" dxfId="201" priority="25">
      <formula>$B$16="Conforme dans le sens du dossier ESQS"</formula>
    </cfRule>
    <cfRule type="expression" dxfId="200" priority="27">
      <formula>$B$16="Conforme dans le sens du DQS"</formula>
    </cfRule>
    <cfRule type="expression" dxfId="199" priority="44">
      <formula>$B$16="Non conforme"</formula>
    </cfRule>
    <cfRule type="expression" dxfId="198" priority="45">
      <formula>$B$16="Conforme"</formula>
    </cfRule>
    <cfRule type="expression" dxfId="197" priority="46">
      <formula>$B$16="Conforme"</formula>
    </cfRule>
    <cfRule type="expression" dxfId="196" priority="48">
      <formula>$B$16="Conforme"</formula>
    </cfRule>
    <cfRule type="expression" dxfId="195" priority="49">
      <formula>$B$16=Conforme</formula>
    </cfRule>
  </conditionalFormatting>
  <conditionalFormatting sqref="B17">
    <cfRule type="expression" dxfId="194" priority="22">
      <formula>$B$17="Conforme dans le sens du dossier ESQS"</formula>
    </cfRule>
    <cfRule type="expression" dxfId="193" priority="26">
      <formula>$B$17="Conforme dans le sens du DQS"</formula>
    </cfRule>
    <cfRule type="expression" dxfId="192" priority="43">
      <formula>$B$17="Non conforme"</formula>
    </cfRule>
    <cfRule type="expression" dxfId="191" priority="47">
      <formula>$B$17="Conforme"</formula>
    </cfRule>
  </conditionalFormatting>
  <conditionalFormatting sqref="C16">
    <cfRule type="expression" dxfId="190" priority="42">
      <formula>$C$16="Précisez la raison ici"</formula>
    </cfRule>
  </conditionalFormatting>
  <conditionalFormatting sqref="C17">
    <cfRule type="expression" dxfId="189" priority="41">
      <formula>$C$17="Précisez la raison ici"</formula>
    </cfRule>
  </conditionalFormatting>
  <conditionalFormatting sqref="G29">
    <cfRule type="expression" dxfId="188" priority="39">
      <formula>$G$29="Non conforme"</formula>
    </cfRule>
    <cfRule type="expression" dxfId="187" priority="40">
      <formula>$G$29="Conforme"</formula>
    </cfRule>
  </conditionalFormatting>
  <conditionalFormatting sqref="A25">
    <cfRule type="expression" dxfId="186" priority="38">
      <formula>$A$25="Calcul automatique"</formula>
    </cfRule>
  </conditionalFormatting>
  <conditionalFormatting sqref="A28">
    <cfRule type="expression" dxfId="185" priority="37">
      <formula>$A$28="Calcul automatique"</formula>
    </cfRule>
  </conditionalFormatting>
  <conditionalFormatting sqref="C29">
    <cfRule type="expression" dxfId="184" priority="24">
      <formula>$C$29="Conforme"</formula>
    </cfRule>
    <cfRule type="expression" dxfId="183" priority="34">
      <formula>$C$29="Non conforme"</formula>
    </cfRule>
    <cfRule type="expression" dxfId="182" priority="35">
      <formula>$C$29="Non conforme"</formula>
    </cfRule>
    <cfRule type="expression" dxfId="181" priority="36">
      <formula>$C$29="Conforme"</formula>
    </cfRule>
  </conditionalFormatting>
  <conditionalFormatting sqref="D10">
    <cfRule type="expression" dxfId="180" priority="15">
      <formula>$D$10="Choisissez dans la cellule C11"</formula>
    </cfRule>
    <cfRule type="expression" dxfId="179" priority="33">
      <formula>$D$10="Choisissez dans la cellule E8"</formula>
    </cfRule>
  </conditionalFormatting>
  <conditionalFormatting sqref="C10">
    <cfRule type="expression" dxfId="178" priority="32">
      <formula>$C$10="Conformité dans le sens du DQS?"</formula>
    </cfRule>
  </conditionalFormatting>
  <conditionalFormatting sqref="E10">
    <cfRule type="expression" dxfId="177" priority="30">
      <formula>$E$10="Non conforme"</formula>
    </cfRule>
    <cfRule type="expression" dxfId="176" priority="31">
      <formula>$E$10="Conforme"</formula>
    </cfRule>
  </conditionalFormatting>
  <conditionalFormatting sqref="F10">
    <cfRule type="expression" dxfId="175" priority="29">
      <formula>$F$10="Ecrivez la raison ici"</formula>
    </cfRule>
  </conditionalFormatting>
  <conditionalFormatting sqref="B21">
    <cfRule type="expression" dxfId="174" priority="28">
      <formula>$B$21="Ignorez ce tableau, passez directement aux commentaires"</formula>
    </cfRule>
  </conditionalFormatting>
  <conditionalFormatting sqref="A33">
    <cfRule type="expression" dxfId="173" priority="1">
      <formula>$A$33="Précisez l'action corrective envisagée dans la cellule ci-dessous"</formula>
    </cfRule>
    <cfRule type="expression" dxfId="172" priority="23">
      <formula>$A$33="Action corrective (Précisez dans la cellule ci-dessous)"</formula>
    </cfRule>
  </conditionalFormatting>
  <conditionalFormatting sqref="A31">
    <cfRule type="expression" dxfId="171" priority="2">
      <formula>$A$31="Précisez la raison dans la cellule ci-dessous"</formula>
    </cfRule>
    <cfRule type="expression" dxfId="170" priority="20">
      <formula>$A$31="Précisez le biais identifié dans la cellule ci-dessous"</formula>
    </cfRule>
    <cfRule type="expression" dxfId="169" priority="21">
      <formula>$A$31="Pécisez le biais identifié dans la cellule ci-dessous"</formula>
    </cfRule>
  </conditionalFormatting>
  <conditionalFormatting sqref="C12">
    <cfRule type="expression" dxfId="168" priority="18">
      <formula>$C$12="Précisez la raison ici"</formula>
    </cfRule>
    <cfRule type="expression" dxfId="167" priority="19">
      <formula>$C$12="Précisez la raison ici"</formula>
    </cfRule>
  </conditionalFormatting>
  <conditionalFormatting sqref="C13">
    <cfRule type="expression" dxfId="166" priority="16">
      <formula>$C$13="Précisez la raison ici"</formula>
    </cfRule>
    <cfRule type="expression" priority="17">
      <formula>$C$13</formula>
    </cfRule>
  </conditionalFormatting>
  <conditionalFormatting sqref="C11">
    <cfRule type="expression" dxfId="165" priority="12">
      <formula>$C$11="Non conforme"</formula>
    </cfRule>
    <cfRule type="expression" dxfId="164" priority="13">
      <formula>$C$11="Non conforme"</formula>
    </cfRule>
    <cfRule type="expression" dxfId="163" priority="14">
      <formula>$C$11="Conforme"</formula>
    </cfRule>
  </conditionalFormatting>
  <conditionalFormatting sqref="D11">
    <cfRule type="expression" dxfId="162" priority="11">
      <formula>$D$11="Précisez la raison ici"</formula>
    </cfRule>
  </conditionalFormatting>
  <conditionalFormatting sqref="C9">
    <cfRule type="expression" dxfId="161" priority="10">
      <formula>$C$9="Choisissez la fréquence dans la cellule suivante"</formula>
    </cfRule>
  </conditionalFormatting>
  <conditionalFormatting sqref="A21">
    <cfRule type="expression" dxfId="160" priority="8">
      <formula>$A$21="Complétez le tableau"</formula>
    </cfRule>
    <cfRule type="expression" dxfId="159" priority="9">
      <formula>A21=0</formula>
    </cfRule>
  </conditionalFormatting>
  <conditionalFormatting sqref="B23:B29 C22:C29">
    <cfRule type="expression" dxfId="158" priority="68">
      <formula>$A$21=0</formula>
    </cfRule>
    <cfRule type="expression" priority="69">
      <formula>C20=0</formula>
    </cfRule>
  </conditionalFormatting>
  <conditionalFormatting sqref="B22">
    <cfRule type="expression" dxfId="157" priority="70">
      <formula>$A$21=0</formula>
    </cfRule>
    <cfRule type="expression" priority="71">
      <formula>A21=0</formula>
    </cfRule>
  </conditionalFormatting>
  <conditionalFormatting sqref="B22:C29">
    <cfRule type="expression" dxfId="156" priority="7">
      <formula>$A$21=""</formula>
    </cfRule>
  </conditionalFormatting>
  <conditionalFormatting sqref="E11">
    <cfRule type="expression" dxfId="155" priority="3">
      <formula>$E$11="Précisez l'action corrective envisagée ici"</formula>
    </cfRule>
    <cfRule type="expression" priority="4">
      <formula>$E$11="Précisez l'action corrective envisagée ici"</formula>
    </cfRule>
    <cfRule type="expression" dxfId="154" priority="5">
      <formula>$E$11="Précisez l'action envisagée ici"</formula>
    </cfRule>
    <cfRule type="expression" dxfId="153" priority="6">
      <formula>$E$11="Précisez l'action correctie envisagée ici"</formula>
    </cfRule>
  </conditionalFormatting>
  <dataValidations count="19">
    <dataValidation type="custom" showInputMessage="1" showErrorMessage="1" error="Remplissage de la cellule A34 obligatoire" sqref="A34">
      <formula1>IF(C29="Non conforme",A34&lt;&gt;"",TRUE)</formula1>
    </dataValidation>
    <dataValidation type="list" allowBlank="1" showInputMessage="1" showErrorMessage="1" sqref="D9">
      <formula1>INDIRECT("Fréquence")</formula1>
    </dataValidation>
    <dataValidation type="custom" showInputMessage="1" showErrorMessage="1" error="Remplissage obligatoire de la cellule A32" sqref="A32">
      <formula1>IF(C29="Non conforme",A32&lt;&gt;"",TRUE)</formula1>
    </dataValidation>
    <dataValidation type="list" allowBlank="1" showInputMessage="1" showErrorMessage="1" sqref="B6">
      <formula1>INDIRECT("T_Filière")</formula1>
    </dataValidation>
    <dataValidation allowBlank="1" showInputMessage="1" showErrorMessage="1" error="Ne pas modifier cette cellule!" sqref="C25"/>
    <dataValidation type="list" allowBlank="1" showInputMessage="1" showErrorMessage="1" sqref="C11 E10">
      <formula1>INDIRECT("TH")</formula1>
    </dataValidation>
    <dataValidation allowBlank="1" showInputMessage="1" showErrorMessage="1" prompt="Pourcentage des Descripteurs Prioritaires Significatifs" sqref="B28"/>
    <dataValidation allowBlank="1" showInputMessage="1" showErrorMessage="1" prompt="Nombre Total de Descripteurs Prioritaires Significatifs au Seuil de 5% dans le sens attendu du dossier ESQS" sqref="B27"/>
    <dataValidation allowBlank="1" showInputMessage="1" showErrorMessage="1" prompt="Pourcentage du Total des Descripteurs Significatifs" sqref="B25"/>
    <dataValidation allowBlank="1" showInputMessage="1" showErrorMessage="1" prompt="Nombre Total de Descripteurs Significatif au Seuil de 5% dans le sens attendu du dossier ESQS_x000a_" sqref="B24"/>
    <dataValidation allowBlank="1" showInputMessage="1" showErrorMessage="1" prompt="Nombre Total de Descripteurs Prioritaires" sqref="B26"/>
    <dataValidation allowBlank="1" showInputMessage="1" showErrorMessage="1" prompt="Nombre Total de Descripteurs" sqref="B23 F23"/>
    <dataValidation type="list" allowBlank="1" showInputMessage="1" showErrorMessage="1" sqref="B16">
      <formula1>INDIRECT("Label_Rouge")</formula1>
    </dataValidation>
    <dataValidation type="list" allowBlank="1" showInputMessage="1" showErrorMessage="1" sqref="B17">
      <formula1>INDIRECT("PCC")</formula1>
    </dataValidation>
    <dataValidation type="list" allowBlank="1" showInputMessage="1" showErrorMessage="1" sqref="B13">
      <formula1>INDIRECT("Fiche_Prélèvement")</formula1>
    </dataValidation>
    <dataValidation type="list" allowBlank="1" showInputMessage="1" showErrorMessage="1" sqref="B12">
      <formula1>INDIRECT("Accréditation")</formula1>
    </dataValidation>
    <dataValidation type="list" allowBlank="1" showInputMessage="1" showErrorMessage="1" sqref="B10">
      <formula1>INDIRECT("Type_Analyse")</formula1>
    </dataValidation>
    <dataValidation showInputMessage="1" sqref="E9"/>
    <dataValidation type="list" allowBlank="1" showInputMessage="1" showErrorMessage="1" sqref="B9">
      <formula1>INDIRECT("Mod[[Mode ]]")</formula1>
    </dataValidation>
  </dataValidations>
  <pageMargins left="0.7" right="0.7" top="0.75" bottom="0.75" header="0.3" footer="0.3"/>
  <pageSetup paperSize="9"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2:F34"/>
  <sheetViews>
    <sheetView showGridLines="0" zoomScale="92" zoomScaleNormal="120" workbookViewId="0">
      <selection activeCell="B11" sqref="B11"/>
    </sheetView>
  </sheetViews>
  <sheetFormatPr baseColWidth="10" defaultColWidth="11.44140625" defaultRowHeight="14.4"/>
  <cols>
    <col min="1" max="1" width="29" style="44" customWidth="1"/>
    <col min="2" max="2" width="36" style="44" bestFit="1" customWidth="1"/>
    <col min="3" max="3" width="42.5546875" style="44" bestFit="1" customWidth="1"/>
    <col min="4" max="4" width="25.33203125" style="44" customWidth="1"/>
    <col min="5" max="5" width="18.6640625" style="44" customWidth="1"/>
    <col min="6" max="6" width="38.109375" style="44" customWidth="1"/>
    <col min="7" max="7" width="14.44140625" style="44" customWidth="1"/>
    <col min="8" max="8" width="13.88671875" style="44" customWidth="1"/>
    <col min="9" max="9" width="11.44140625" style="44" customWidth="1"/>
    <col min="10" max="16384" width="11.44140625" style="44"/>
  </cols>
  <sheetData>
    <row r="2" spans="1:6" ht="20.25" customHeight="1">
      <c r="A2" s="2" t="s">
        <v>37</v>
      </c>
      <c r="B2" s="3"/>
      <c r="C2" s="3"/>
      <c r="D2" s="4"/>
      <c r="E2" s="4"/>
    </row>
    <row r="4" spans="1:6">
      <c r="A4" s="44" t="s">
        <v>2</v>
      </c>
      <c r="B4" s="15" t="s">
        <v>38</v>
      </c>
    </row>
    <row r="5" spans="1:6">
      <c r="A5" s="44" t="s">
        <v>39</v>
      </c>
      <c r="B5" s="44" t="s">
        <v>38</v>
      </c>
    </row>
    <row r="6" spans="1:6">
      <c r="A6" s="44" t="s">
        <v>4</v>
      </c>
      <c r="B6" s="14"/>
      <c r="C6" s="5"/>
    </row>
    <row r="7" spans="1:6">
      <c r="A7" s="44" t="s">
        <v>40</v>
      </c>
      <c r="B7" s="15" t="s">
        <v>64</v>
      </c>
    </row>
    <row r="8" spans="1:6">
      <c r="A8" s="44" t="s">
        <v>6</v>
      </c>
      <c r="B8" s="15" t="s">
        <v>38</v>
      </c>
    </row>
    <row r="9" spans="1:6">
      <c r="A9" s="44" t="s">
        <v>5</v>
      </c>
      <c r="B9" s="53" t="s">
        <v>65</v>
      </c>
      <c r="C9" s="13" t="str">
        <f>IF(B9="","",IF(B9="Mode_2","Choisissez la fréquence dans la cellule suivante",""))</f>
        <v>Choisissez la fréquence dans la cellule suivante</v>
      </c>
      <c r="D9" s="44" t="s">
        <v>66</v>
      </c>
    </row>
    <row r="10" spans="1:6">
      <c r="A10" s="44" t="s">
        <v>9</v>
      </c>
      <c r="B10" s="53" t="s">
        <v>61</v>
      </c>
      <c r="C10" s="13" t="str">
        <f>IF(B10="","",IF(B10="Test hédonique","Conformité dans le sens du DQS?",""))</f>
        <v>Conformité dans le sens du DQS?</v>
      </c>
      <c r="D10" s="13" t="str">
        <f>IF(C10="","",IF(C10="Conformité dans le sens du DQS?","Choisissez dans la cellule C11",""))</f>
        <v>Choisissez dans la cellule C11</v>
      </c>
      <c r="F10" s="39"/>
    </row>
    <row r="11" spans="1:6">
      <c r="A11" s="44" t="s">
        <v>10</v>
      </c>
      <c r="B11" s="44" t="s">
        <v>38</v>
      </c>
      <c r="C11" s="44" t="s">
        <v>67</v>
      </c>
      <c r="D11" s="39" t="str">
        <f>IF(C11="","",IF(C11="Non conforme","Précisez la raison ici",""))</f>
        <v>Précisez la raison ici</v>
      </c>
      <c r="E11" s="39" t="str">
        <f>IF(C11="Non conforme","Précisez l'action corrective envisagée ici","")</f>
        <v>Précisez l'action corrective envisagée ici</v>
      </c>
    </row>
    <row r="12" spans="1:6">
      <c r="A12" s="44" t="s">
        <v>12</v>
      </c>
      <c r="B12" s="53" t="s">
        <v>43</v>
      </c>
      <c r="C12" s="39" t="str">
        <f>IF(B12="","",IF(B12="Non","Précisez la raison ici",""))</f>
        <v/>
      </c>
      <c r="E12" s="39"/>
    </row>
    <row r="13" spans="1:6">
      <c r="A13" s="44" t="s">
        <v>44</v>
      </c>
      <c r="B13" s="16" t="s">
        <v>45</v>
      </c>
      <c r="C13" s="39" t="str">
        <f>IF(B13="","",IF(B13="Non","Précisez la raison ici",""))</f>
        <v>Précisez la raison ici</v>
      </c>
      <c r="E13" s="39"/>
    </row>
    <row r="15" spans="1:6" ht="18.75" customHeight="1">
      <c r="A15" s="6" t="s">
        <v>47</v>
      </c>
    </row>
    <row r="16" spans="1:6">
      <c r="A16" s="44" t="s">
        <v>48</v>
      </c>
      <c r="B16" s="53" t="s">
        <v>49</v>
      </c>
      <c r="C16" s="39" t="str">
        <f>IF(B16="Non conforme","Précisez la raison ici","")</f>
        <v/>
      </c>
    </row>
    <row r="17" spans="1:3">
      <c r="A17" s="44" t="s">
        <v>50</v>
      </c>
      <c r="B17" s="53" t="s">
        <v>49</v>
      </c>
      <c r="C17" s="39" t="str">
        <f>IF(B17="Non conforme","Précisez la raison ici","")</f>
        <v/>
      </c>
    </row>
    <row r="19" spans="1:3" ht="45" customHeight="1">
      <c r="A19" s="7" t="s">
        <v>51</v>
      </c>
      <c r="B19" s="8"/>
    </row>
    <row r="20" spans="1:3">
      <c r="A20" s="13" t="str">
        <f>IF(B10="","",IF(B10="Profil sensoriel","Profil sensoriel",""))</f>
        <v/>
      </c>
    </row>
    <row r="21" spans="1:3">
      <c r="A21" s="11" t="str">
        <f>IF(B10="Profil sensoriel","Complétez le tableau","")</f>
        <v/>
      </c>
    </row>
    <row r="22" spans="1:3">
      <c r="B22" s="44" t="s">
        <v>52</v>
      </c>
      <c r="C22" s="44" t="s">
        <v>53</v>
      </c>
    </row>
    <row r="23" spans="1:3">
      <c r="B23" s="44" t="s">
        <v>54</v>
      </c>
      <c r="C23" s="9"/>
    </row>
    <row r="24" spans="1:3">
      <c r="B24" s="44" t="s">
        <v>55</v>
      </c>
      <c r="C24" s="9"/>
    </row>
    <row r="25" spans="1:3">
      <c r="A25" s="13" t="str">
        <f>IF(A21="","",IF(A21="Complétez le tableau","Calcul automatique",""))</f>
        <v/>
      </c>
      <c r="B25" s="44" t="s">
        <v>56</v>
      </c>
      <c r="C25" s="12" t="str">
        <f>IFERROR(C24/C23,"")</f>
        <v/>
      </c>
    </row>
    <row r="26" spans="1:3">
      <c r="B26" s="44" t="s">
        <v>57</v>
      </c>
      <c r="C26" s="9"/>
    </row>
    <row r="27" spans="1:3">
      <c r="B27" s="44" t="s">
        <v>58</v>
      </c>
      <c r="C27" s="9"/>
    </row>
    <row r="28" spans="1:3">
      <c r="A28" s="13" t="str">
        <f>IF(A21="","",IF(A21="Complétez le tableau","Calcul automatique"))</f>
        <v/>
      </c>
      <c r="B28" s="44" t="s">
        <v>59</v>
      </c>
      <c r="C28" s="12" t="str">
        <f>IFERROR(C27/C26,"")</f>
        <v/>
      </c>
    </row>
    <row r="29" spans="1:3">
      <c r="B29" s="44" t="s">
        <v>60</v>
      </c>
      <c r="C29" s="13" t="str">
        <f>IF(C25="","",IF(AND(C25&gt;=50%,C28&gt;=50%),"Conforme","Non conforme"))</f>
        <v/>
      </c>
    </row>
    <row r="31" spans="1:3">
      <c r="A31" s="13" t="str">
        <f>IF(C29="","",IF(C29="Non conforme","Précisez la raison dans la cellule ci-dessous",""))</f>
        <v/>
      </c>
    </row>
    <row r="32" spans="1:3" ht="15.75" customHeight="1">
      <c r="A32" s="10"/>
    </row>
    <row r="33" spans="1:1">
      <c r="A33" s="13" t="str">
        <f>IF(A31="","",IF(A31="Précisez la raison dans la cellule ci-dessous","Précisez l'action corrective envisagée dans la cellule ci-dessous",";"))</f>
        <v/>
      </c>
    </row>
    <row r="34" spans="1:1" ht="15.75" customHeight="1">
      <c r="A34" s="10"/>
    </row>
  </sheetData>
  <sheetProtection algorithmName="SHA-512" hashValue="jxsP9T24MJiClt4xbHh9Mq9t1NNywUyMfv4arjwms4OVJ5LG9OJ7/lbNk+9+mlA2bxdilHHybx5QCGL7sprLMQ==" saltValue="97dzJBNkCLZ97goMyxDtYQ==" spinCount="100000" sheet="1" objects="1" scenarios="1" selectLockedCells="1"/>
  <conditionalFormatting sqref="D12">
    <cfRule type="expression" dxfId="148" priority="58">
      <formula>$D$12="Pourquoi?"</formula>
    </cfRule>
    <cfRule type="expression" dxfId="147" priority="63">
      <formula>$D$12="Ok"</formula>
    </cfRule>
    <cfRule type="expression" dxfId="146" priority="66">
      <formula>$D$12="Pourquoi?"</formula>
    </cfRule>
    <cfRule type="expression" dxfId="145" priority="67">
      <formula>$D$12="Super"</formula>
    </cfRule>
  </conditionalFormatting>
  <conditionalFormatting sqref="E12">
    <cfRule type="expression" dxfId="144" priority="57">
      <formula>$E$12="Précisez la raison ici"</formula>
    </cfRule>
    <cfRule type="expression" dxfId="143" priority="60">
      <formula>$E$12="Précisez la raison ici"</formula>
    </cfRule>
    <cfRule type="expression" dxfId="142" priority="64">
      <formula>$E$12="Veuiller écrire la raison ici"</formula>
    </cfRule>
    <cfRule type="expression" dxfId="141" priority="65">
      <formula>$E$12</formula>
    </cfRule>
  </conditionalFormatting>
  <conditionalFormatting sqref="D13">
    <cfRule type="expression" dxfId="140" priority="56">
      <formula>$D$13="Pourquoi?"</formula>
    </cfRule>
    <cfRule type="expression" dxfId="139" priority="59">
      <formula>$D$13="Pourquoi?"</formula>
    </cfRule>
    <cfRule type="expression" dxfId="138" priority="61">
      <formula>$D$13="Pourquoi?"</formula>
    </cfRule>
    <cfRule type="expression" dxfId="137" priority="62">
      <formula>$D$13="Ok"</formula>
    </cfRule>
  </conditionalFormatting>
  <conditionalFormatting sqref="E13">
    <cfRule type="expression" dxfId="136" priority="54">
      <formula>$E$13="Précisez la raison ici"</formula>
    </cfRule>
    <cfRule type="expression" dxfId="135" priority="55">
      <formula>$E$13="Précisez la raison"</formula>
    </cfRule>
  </conditionalFormatting>
  <conditionalFormatting sqref="E9">
    <cfRule type="expression" dxfId="134" priority="53">
      <formula>$E$9="Choisir"</formula>
    </cfRule>
  </conditionalFormatting>
  <conditionalFormatting sqref="D9">
    <cfRule type="expression" dxfId="133" priority="51">
      <formula>$D$9="Quelle filière? Choisir dans la cellule E7"</formula>
    </cfRule>
    <cfRule type="expression" dxfId="132" priority="52">
      <formula>$D$9="Quelle filière? Choisir dans la cellule F7"</formula>
    </cfRule>
  </conditionalFormatting>
  <conditionalFormatting sqref="F9">
    <cfRule type="expression" dxfId="131" priority="50">
      <formula>$F$9="Quelle fréquence? Choisir dans la cellule G7"</formula>
    </cfRule>
  </conditionalFormatting>
  <conditionalFormatting sqref="B16">
    <cfRule type="expression" dxfId="130" priority="25">
      <formula>$B$16="Conforme dans le sens du dossier ESQS"</formula>
    </cfRule>
    <cfRule type="expression" dxfId="129" priority="27">
      <formula>$B$16="Conforme dans le sens du DQS"</formula>
    </cfRule>
    <cfRule type="expression" dxfId="128" priority="44">
      <formula>$B$16="Non conforme"</formula>
    </cfRule>
    <cfRule type="expression" dxfId="127" priority="45">
      <formula>$B$16="Conforme"</formula>
    </cfRule>
    <cfRule type="expression" dxfId="126" priority="46">
      <formula>$B$16="Conforme"</formula>
    </cfRule>
    <cfRule type="expression" dxfId="125" priority="48">
      <formula>$B$16="Conforme"</formula>
    </cfRule>
    <cfRule type="expression" dxfId="124" priority="49">
      <formula>$B$16=Conforme</formula>
    </cfRule>
  </conditionalFormatting>
  <conditionalFormatting sqref="B17">
    <cfRule type="expression" dxfId="123" priority="22">
      <formula>$B$17="Conforme dans le sens du dossier ESQS"</formula>
    </cfRule>
    <cfRule type="expression" dxfId="122" priority="26">
      <formula>$B$17="Conforme dans le sens du DQS"</formula>
    </cfRule>
    <cfRule type="expression" dxfId="121" priority="43">
      <formula>$B$17="Non conforme"</formula>
    </cfRule>
    <cfRule type="expression" dxfId="120" priority="47">
      <formula>$B$17="Conforme"</formula>
    </cfRule>
  </conditionalFormatting>
  <conditionalFormatting sqref="C16">
    <cfRule type="expression" dxfId="119" priority="42">
      <formula>$C$16="Précisez la raison ici"</formula>
    </cfRule>
  </conditionalFormatting>
  <conditionalFormatting sqref="C17">
    <cfRule type="expression" dxfId="118" priority="41">
      <formula>$C$17="Précisez la raison ici"</formula>
    </cfRule>
  </conditionalFormatting>
  <conditionalFormatting sqref="G29">
    <cfRule type="expression" dxfId="117" priority="39">
      <formula>$G$29="Non conforme"</formula>
    </cfRule>
    <cfRule type="expression" dxfId="116" priority="40">
      <formula>$G$29="Conforme"</formula>
    </cfRule>
  </conditionalFormatting>
  <conditionalFormatting sqref="A25">
    <cfRule type="expression" dxfId="115" priority="38">
      <formula>$A$25="Calcul automatique"</formula>
    </cfRule>
  </conditionalFormatting>
  <conditionalFormatting sqref="A28">
    <cfRule type="expression" dxfId="114" priority="37">
      <formula>$A$28="Calcul automatique"</formula>
    </cfRule>
  </conditionalFormatting>
  <conditionalFormatting sqref="C29">
    <cfRule type="expression" dxfId="113" priority="24">
      <formula>$C$29="Conforme"</formula>
    </cfRule>
    <cfRule type="expression" dxfId="112" priority="34">
      <formula>$C$29="Non conforme"</formula>
    </cfRule>
    <cfRule type="expression" dxfId="111" priority="35">
      <formula>$C$29="Non conforme"</formula>
    </cfRule>
    <cfRule type="expression" dxfId="110" priority="36">
      <formula>$C$29="Conforme"</formula>
    </cfRule>
  </conditionalFormatting>
  <conditionalFormatting sqref="D10">
    <cfRule type="expression" dxfId="109" priority="15">
      <formula>$D$10="Choisissez dans la cellule C11"</formula>
    </cfRule>
    <cfRule type="expression" dxfId="108" priority="33">
      <formula>$D$10="Choisissez dans la cellule E8"</formula>
    </cfRule>
  </conditionalFormatting>
  <conditionalFormatting sqref="C10">
    <cfRule type="expression" dxfId="107" priority="32">
      <formula>$C$10="Conformité dans le sens du DQS?"</formula>
    </cfRule>
  </conditionalFormatting>
  <conditionalFormatting sqref="E10">
    <cfRule type="expression" dxfId="106" priority="30">
      <formula>$E$10="Non conforme"</formula>
    </cfRule>
    <cfRule type="expression" dxfId="105" priority="31">
      <formula>$E$10="Conforme"</formula>
    </cfRule>
  </conditionalFormatting>
  <conditionalFormatting sqref="F10">
    <cfRule type="expression" dxfId="104" priority="29">
      <formula>$F$10="Ecrivez la raison ici"</formula>
    </cfRule>
  </conditionalFormatting>
  <conditionalFormatting sqref="B21">
    <cfRule type="expression" dxfId="103" priority="28">
      <formula>$B$21="Ignorez ce tableau, passez directement aux commentaires"</formula>
    </cfRule>
  </conditionalFormatting>
  <conditionalFormatting sqref="A33">
    <cfRule type="expression" dxfId="102" priority="1">
      <formula>$A$33="Précisez l'action corrective envisagée dans la cellule ci-dessous"</formula>
    </cfRule>
    <cfRule type="expression" dxfId="101" priority="23">
      <formula>$A$33="Action corrective (Précisez dans la cellule ci-dessous)"</formula>
    </cfRule>
  </conditionalFormatting>
  <conditionalFormatting sqref="A31">
    <cfRule type="expression" dxfId="100" priority="2">
      <formula>$A$31="Précisez la raison dans la cellule ci-dessous"</formula>
    </cfRule>
    <cfRule type="expression" dxfId="99" priority="20">
      <formula>$A$31="Précisez le biais identifié dans la cellule ci-dessous"</formula>
    </cfRule>
    <cfRule type="expression" dxfId="98" priority="21">
      <formula>$A$31="Pécisez le biais identifié dans la cellule ci-dessous"</formula>
    </cfRule>
  </conditionalFormatting>
  <conditionalFormatting sqref="C12">
    <cfRule type="expression" dxfId="97" priority="18">
      <formula>$C$12="Précisez la raison ici"</formula>
    </cfRule>
    <cfRule type="expression" dxfId="96" priority="19">
      <formula>$C$12="Précisez la raison ici"</formula>
    </cfRule>
  </conditionalFormatting>
  <conditionalFormatting sqref="C13">
    <cfRule type="expression" dxfId="95" priority="16">
      <formula>$C$13="Précisez la raison ici"</formula>
    </cfRule>
    <cfRule type="expression" priority="17">
      <formula>$C$13</formula>
    </cfRule>
  </conditionalFormatting>
  <conditionalFormatting sqref="C11">
    <cfRule type="expression" dxfId="94" priority="12">
      <formula>$C$11="Non conforme"</formula>
    </cfRule>
    <cfRule type="expression" dxfId="93" priority="13">
      <formula>$C$11="Non conforme"</formula>
    </cfRule>
    <cfRule type="expression" dxfId="92" priority="14">
      <formula>$C$11="Conforme"</formula>
    </cfRule>
  </conditionalFormatting>
  <conditionalFormatting sqref="D11">
    <cfRule type="expression" dxfId="91" priority="11">
      <formula>$D$11="Précisez la raison ici"</formula>
    </cfRule>
  </conditionalFormatting>
  <conditionalFormatting sqref="C9">
    <cfRule type="expression" dxfId="90" priority="10">
      <formula>$C$9="Choisissez la fréquence dans la cellule suivante"</formula>
    </cfRule>
  </conditionalFormatting>
  <conditionalFormatting sqref="A21">
    <cfRule type="expression" dxfId="89" priority="8">
      <formula>$A$21="Complétez le tableau"</formula>
    </cfRule>
    <cfRule type="expression" dxfId="88" priority="9">
      <formula>A21=0</formula>
    </cfRule>
  </conditionalFormatting>
  <conditionalFormatting sqref="B23:B29 C22:C29">
    <cfRule type="expression" dxfId="87" priority="68">
      <formula>$A$21=0</formula>
    </cfRule>
    <cfRule type="expression" priority="69">
      <formula>C20=0</formula>
    </cfRule>
  </conditionalFormatting>
  <conditionalFormatting sqref="B22">
    <cfRule type="expression" dxfId="86" priority="70">
      <formula>$A$21=0</formula>
    </cfRule>
    <cfRule type="expression" priority="71">
      <formula>A21=0</formula>
    </cfRule>
  </conditionalFormatting>
  <conditionalFormatting sqref="B22:C29">
    <cfRule type="expression" dxfId="85" priority="7">
      <formula>$A$21=""</formula>
    </cfRule>
  </conditionalFormatting>
  <conditionalFormatting sqref="E11">
    <cfRule type="expression" dxfId="84" priority="3">
      <formula>$E$11="Précisez l'action corrective envisagée ici"</formula>
    </cfRule>
    <cfRule type="expression" priority="4">
      <formula>$E$11="Précisez l'action corrective envisagée ici"</formula>
    </cfRule>
    <cfRule type="expression" dxfId="83" priority="5">
      <formula>$E$11="Précisez l'action envisagée ici"</formula>
    </cfRule>
    <cfRule type="expression" dxfId="82" priority="6">
      <formula>$E$11="Précisez l'action correctie envisagée ici"</formula>
    </cfRule>
  </conditionalFormatting>
  <dataValidations count="19">
    <dataValidation type="custom" showInputMessage="1" showErrorMessage="1" error="Remplissage de la cellule A34 obligatoire" sqref="A34">
      <formula1>IF(C29="Non conforme",A34&lt;&gt;"",TRUE)</formula1>
    </dataValidation>
    <dataValidation type="list" allowBlank="1" showInputMessage="1" showErrorMessage="1" sqref="D9">
      <formula1>INDIRECT("Fréquence")</formula1>
    </dataValidation>
    <dataValidation type="custom" showInputMessage="1" showErrorMessage="1" error="Remplissage obligatoire de la cellule A32" sqref="A32">
      <formula1>IF(C29="Non conforme",A32&lt;&gt;"",TRUE)</formula1>
    </dataValidation>
    <dataValidation type="list" allowBlank="1" showInputMessage="1" showErrorMessage="1" sqref="B6">
      <formula1>INDIRECT("T_Filière")</formula1>
    </dataValidation>
    <dataValidation allowBlank="1" showInputMessage="1" showErrorMessage="1" error="Ne pas modifier cette cellule!" sqref="C25"/>
    <dataValidation type="list" allowBlank="1" showInputMessage="1" showErrorMessage="1" sqref="C11 E10">
      <formula1>INDIRECT("TH")</formula1>
    </dataValidation>
    <dataValidation allowBlank="1" showInputMessage="1" showErrorMessage="1" prompt="Pourcentage des Descripteurs Prioritaires Significatifs" sqref="B28"/>
    <dataValidation allowBlank="1" showInputMessage="1" showErrorMessage="1" prompt="Nombre Total de Descripteurs Prioritaires Significatifs au Seuil de 5% dans le sens attendu du dossier ESQS" sqref="B27"/>
    <dataValidation allowBlank="1" showInputMessage="1" showErrorMessage="1" prompt="Pourcentage du Total des Descripteurs Significatifs" sqref="B25"/>
    <dataValidation allowBlank="1" showInputMessage="1" showErrorMessage="1" prompt="Nombre Total de Descripteurs Significatif au Seuil de 5% dans le sens attendu du dossier ESQS_x000a_" sqref="B24"/>
    <dataValidation allowBlank="1" showInputMessage="1" showErrorMessage="1" prompt="Nombre Total de Descripteurs Prioritaires" sqref="B26"/>
    <dataValidation allowBlank="1" showInputMessage="1" showErrorMessage="1" prompt="Nombre Total de Descripteurs" sqref="B23 F23"/>
    <dataValidation type="list" allowBlank="1" showInputMessage="1" showErrorMessage="1" sqref="B16">
      <formula1>INDIRECT("Label_Rouge")</formula1>
    </dataValidation>
    <dataValidation type="list" allowBlank="1" showInputMessage="1" showErrorMessage="1" sqref="B17">
      <formula1>INDIRECT("PCC")</formula1>
    </dataValidation>
    <dataValidation type="list" allowBlank="1" showInputMessage="1" showErrorMessage="1" sqref="B13">
      <formula1>INDIRECT("Fiche_Prélèvement")</formula1>
    </dataValidation>
    <dataValidation type="list" allowBlank="1" showInputMessage="1" showErrorMessage="1" sqref="B12">
      <formula1>INDIRECT("Accréditation")</formula1>
    </dataValidation>
    <dataValidation type="list" allowBlank="1" showInputMessage="1" showErrorMessage="1" sqref="B10">
      <formula1>INDIRECT("Type_Analyse")</formula1>
    </dataValidation>
    <dataValidation showInputMessage="1" sqref="E9"/>
    <dataValidation type="list" allowBlank="1" showInputMessage="1" showErrorMessage="1" sqref="B9">
      <formula1>INDIRECT("Mod[[Mode ]]")</formula1>
    </dataValidation>
  </dataValidations>
  <pageMargins left="0.7" right="0.7" top="0.75" bottom="0.75" header="0.3" footer="0.3"/>
  <pageSetup paperSize="9"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2:F34"/>
  <sheetViews>
    <sheetView showGridLines="0" zoomScale="92" zoomScaleNormal="120" workbookViewId="0">
      <selection activeCell="B10" sqref="B10"/>
    </sheetView>
  </sheetViews>
  <sheetFormatPr baseColWidth="10" defaultColWidth="11.44140625" defaultRowHeight="14.4"/>
  <cols>
    <col min="1" max="1" width="29" style="44" customWidth="1"/>
    <col min="2" max="2" width="36" style="44" bestFit="1" customWidth="1"/>
    <col min="3" max="3" width="42.5546875" style="44" bestFit="1" customWidth="1"/>
    <col min="4" max="4" width="25.33203125" style="44" customWidth="1"/>
    <col min="5" max="5" width="18.6640625" style="44" customWidth="1"/>
    <col min="6" max="6" width="38.109375" style="44" customWidth="1"/>
    <col min="7" max="7" width="14.44140625" style="44" customWidth="1"/>
    <col min="8" max="8" width="13.88671875" style="44" customWidth="1"/>
    <col min="9" max="9" width="11.44140625" style="44" customWidth="1"/>
    <col min="10" max="16384" width="11.44140625" style="44"/>
  </cols>
  <sheetData>
    <row r="2" spans="1:6" ht="20.25" customHeight="1">
      <c r="A2" s="2" t="s">
        <v>37</v>
      </c>
      <c r="B2" s="3"/>
      <c r="C2" s="3"/>
      <c r="D2" s="4"/>
      <c r="E2" s="4"/>
    </row>
    <row r="4" spans="1:6">
      <c r="A4" s="44" t="s">
        <v>2</v>
      </c>
      <c r="B4" s="15" t="s">
        <v>38</v>
      </c>
    </row>
    <row r="5" spans="1:6">
      <c r="A5" s="44" t="s">
        <v>39</v>
      </c>
      <c r="B5" s="44" t="s">
        <v>68</v>
      </c>
    </row>
    <row r="6" spans="1:6">
      <c r="A6" s="44" t="s">
        <v>4</v>
      </c>
      <c r="B6" s="14"/>
      <c r="C6" s="5"/>
    </row>
    <row r="7" spans="1:6">
      <c r="A7" s="44" t="s">
        <v>40</v>
      </c>
      <c r="B7" s="15" t="s">
        <v>41</v>
      </c>
    </row>
    <row r="8" spans="1:6">
      <c r="A8" s="44" t="s">
        <v>6</v>
      </c>
      <c r="B8" s="15" t="s">
        <v>38</v>
      </c>
    </row>
    <row r="9" spans="1:6">
      <c r="A9" s="44" t="s">
        <v>5</v>
      </c>
      <c r="B9" s="53" t="s">
        <v>65</v>
      </c>
      <c r="C9" s="13" t="str">
        <f>IF(B9="","",IF(B9="Mode_2","Choisissez la fréquence dans la cellule suivante",""))</f>
        <v>Choisissez la fréquence dans la cellule suivante</v>
      </c>
      <c r="D9" s="44" t="s">
        <v>66</v>
      </c>
    </row>
    <row r="10" spans="1:6">
      <c r="A10" s="44" t="s">
        <v>9</v>
      </c>
      <c r="B10" s="53" t="s">
        <v>61</v>
      </c>
      <c r="C10" s="13" t="str">
        <f>IF(B10="","",IF(B10="Test hédonique","Conformité dans le sens du DQS?",""))</f>
        <v>Conformité dans le sens du DQS?</v>
      </c>
      <c r="D10" s="13" t="str">
        <f>IF(C10="","",IF(C10="Conformité dans le sens du DQS?","Choisissez dans la cellule C11",""))</f>
        <v>Choisissez dans la cellule C11</v>
      </c>
      <c r="F10" s="39"/>
    </row>
    <row r="11" spans="1:6">
      <c r="A11" s="44" t="s">
        <v>10</v>
      </c>
      <c r="B11" s="44" t="s">
        <v>38</v>
      </c>
      <c r="D11" s="39" t="str">
        <f>IF(C11="","",IF(C11="Non conforme","Précisez la raison ici",""))</f>
        <v/>
      </c>
      <c r="E11" s="39" t="str">
        <f>IF(C11="Non conforme","Précisez l'action corrective envisagée ici","")</f>
        <v/>
      </c>
    </row>
    <row r="12" spans="1:6">
      <c r="A12" s="44" t="s">
        <v>12</v>
      </c>
      <c r="B12" s="53" t="s">
        <v>43</v>
      </c>
      <c r="C12" s="39" t="str">
        <f>IF(B12="","",IF(B12="Non","Précisez la raison ici",""))</f>
        <v/>
      </c>
      <c r="E12" s="39"/>
    </row>
    <row r="13" spans="1:6">
      <c r="A13" s="44" t="s">
        <v>44</v>
      </c>
      <c r="B13" s="16" t="s">
        <v>45</v>
      </c>
      <c r="C13" s="39" t="s">
        <v>69</v>
      </c>
      <c r="E13" s="39"/>
    </row>
    <row r="15" spans="1:6" ht="18.75" customHeight="1">
      <c r="A15" s="6" t="s">
        <v>47</v>
      </c>
    </row>
    <row r="16" spans="1:6">
      <c r="A16" s="44" t="s">
        <v>48</v>
      </c>
      <c r="B16" s="53" t="s">
        <v>49</v>
      </c>
      <c r="C16" s="39" t="str">
        <f>IF(B16="Non conforme","Précisez la raison ici","")</f>
        <v/>
      </c>
    </row>
    <row r="17" spans="1:3">
      <c r="A17" s="44" t="s">
        <v>50</v>
      </c>
      <c r="B17" s="53" t="s">
        <v>49</v>
      </c>
      <c r="C17" s="39" t="str">
        <f>IF(B17="Non conforme","Précisez la raison ici","")</f>
        <v/>
      </c>
    </row>
    <row r="19" spans="1:3" ht="45" customHeight="1">
      <c r="A19" s="7" t="s">
        <v>51</v>
      </c>
      <c r="B19" s="8"/>
    </row>
    <row r="20" spans="1:3">
      <c r="A20" s="13" t="str">
        <f>IF(B10="","",IF(B10="Profil sensoriel","Profil sensoriel",""))</f>
        <v/>
      </c>
    </row>
    <row r="21" spans="1:3">
      <c r="A21" s="11" t="str">
        <f>IF(B10="Profil sensoriel","Complétez le tableau","")</f>
        <v/>
      </c>
    </row>
    <row r="22" spans="1:3">
      <c r="B22" s="44" t="s">
        <v>52</v>
      </c>
      <c r="C22" s="44" t="s">
        <v>53</v>
      </c>
    </row>
    <row r="23" spans="1:3">
      <c r="B23" s="44" t="s">
        <v>54</v>
      </c>
      <c r="C23" s="9">
        <v>13</v>
      </c>
    </row>
    <row r="24" spans="1:3">
      <c r="B24" s="44" t="s">
        <v>55</v>
      </c>
      <c r="C24" s="9">
        <v>2</v>
      </c>
    </row>
    <row r="25" spans="1:3">
      <c r="A25" s="13" t="str">
        <f>IF(A21="","",IF(A21="Complétez le tableau","Calcul automatique",""))</f>
        <v/>
      </c>
      <c r="B25" s="44" t="s">
        <v>56</v>
      </c>
      <c r="C25" s="12">
        <f>IFERROR(C24/C23,"")</f>
        <v>0.15384615384615385</v>
      </c>
    </row>
    <row r="26" spans="1:3">
      <c r="B26" s="44" t="s">
        <v>57</v>
      </c>
      <c r="C26" s="9">
        <v>4</v>
      </c>
    </row>
    <row r="27" spans="1:3">
      <c r="B27" s="44" t="s">
        <v>58</v>
      </c>
      <c r="C27" s="9">
        <v>2</v>
      </c>
    </row>
    <row r="28" spans="1:3">
      <c r="A28" s="13" t="str">
        <f>IF(A21="","",IF(A21="Complétez le tableau","Calcul automatique"))</f>
        <v/>
      </c>
      <c r="B28" s="44" t="s">
        <v>59</v>
      </c>
      <c r="C28" s="12">
        <f>IFERROR(C27/C26,"")</f>
        <v>0.5</v>
      </c>
    </row>
    <row r="29" spans="1:3">
      <c r="B29" s="44" t="s">
        <v>60</v>
      </c>
      <c r="C29" s="13" t="str">
        <f>IF(C25="","",IF(AND(C25&gt;=50%,C28&gt;=50%),"Conforme","Non conforme"))</f>
        <v>Non conforme</v>
      </c>
    </row>
    <row r="31" spans="1:3">
      <c r="A31" s="13" t="str">
        <f>IF(C29="","",IF(C29="Non conforme","Précisez la raison dans la cellule ci-dessous",""))</f>
        <v>Précisez la raison dans la cellule ci-dessous</v>
      </c>
    </row>
    <row r="32" spans="1:3" ht="15.75" customHeight="1">
      <c r="A32" s="10" t="s">
        <v>70</v>
      </c>
    </row>
    <row r="33" spans="1:1">
      <c r="A33" s="13" t="str">
        <f>IF(A31="","",IF(A31="Précisez la raison dans la cellule ci-dessous","Précisez l'action corrective envisagée dans la cellule ci-dessous",";"))</f>
        <v>Précisez l'action corrective envisagée dans la cellule ci-dessous</v>
      </c>
    </row>
    <row r="34" spans="1:1" ht="15.75" customHeight="1">
      <c r="A34" s="10" t="s">
        <v>71</v>
      </c>
    </row>
  </sheetData>
  <sheetProtection algorithmName="SHA-512" hashValue="KUja1uqj4uRYn4oIDkryZxzDsA1IZnYyJa2ROj6oL8vUlDpJ6bLCa2s3f4qFYA8dPtlBQuF6WWawuhv4W7YaAQ==" saltValue="Ehs26jb2+YcVfhVi8LFxXg==" spinCount="100000" sheet="1" objects="1" scenarios="1" selectLockedCells="1"/>
  <conditionalFormatting sqref="D12">
    <cfRule type="expression" dxfId="77" priority="58">
      <formula>$D$12="Pourquoi?"</formula>
    </cfRule>
    <cfRule type="expression" dxfId="76" priority="63">
      <formula>$D$12="Ok"</formula>
    </cfRule>
    <cfRule type="expression" dxfId="75" priority="66">
      <formula>$D$12="Pourquoi?"</formula>
    </cfRule>
    <cfRule type="expression" dxfId="74" priority="67">
      <formula>$D$12="Super"</formula>
    </cfRule>
  </conditionalFormatting>
  <conditionalFormatting sqref="E12">
    <cfRule type="expression" dxfId="73" priority="57">
      <formula>$E$12="Précisez la raison ici"</formula>
    </cfRule>
    <cfRule type="expression" dxfId="72" priority="60">
      <formula>$E$12="Précisez la raison ici"</formula>
    </cfRule>
    <cfRule type="expression" dxfId="71" priority="64">
      <formula>$E$12="Veuiller écrire la raison ici"</formula>
    </cfRule>
    <cfRule type="expression" dxfId="70" priority="65">
      <formula>$E$12</formula>
    </cfRule>
  </conditionalFormatting>
  <conditionalFormatting sqref="D13">
    <cfRule type="expression" dxfId="69" priority="56">
      <formula>$D$13="Pourquoi?"</formula>
    </cfRule>
    <cfRule type="expression" dxfId="68" priority="59">
      <formula>$D$13="Pourquoi?"</formula>
    </cfRule>
    <cfRule type="expression" dxfId="67" priority="61">
      <formula>$D$13="Pourquoi?"</formula>
    </cfRule>
    <cfRule type="expression" dxfId="66" priority="62">
      <formula>$D$13="Ok"</formula>
    </cfRule>
  </conditionalFormatting>
  <conditionalFormatting sqref="E13">
    <cfRule type="expression" dxfId="65" priority="54">
      <formula>$E$13="Précisez la raison ici"</formula>
    </cfRule>
    <cfRule type="expression" dxfId="64" priority="55">
      <formula>$E$13="Précisez la raison"</formula>
    </cfRule>
  </conditionalFormatting>
  <conditionalFormatting sqref="E9">
    <cfRule type="expression" dxfId="63" priority="53">
      <formula>$E$9="Choisir"</formula>
    </cfRule>
  </conditionalFormatting>
  <conditionalFormatting sqref="D9">
    <cfRule type="expression" dxfId="62" priority="51">
      <formula>$D$9="Quelle filière? Choisir dans la cellule E7"</formula>
    </cfRule>
    <cfRule type="expression" dxfId="61" priority="52">
      <formula>$D$9="Quelle filière? Choisir dans la cellule F7"</formula>
    </cfRule>
  </conditionalFormatting>
  <conditionalFormatting sqref="F9">
    <cfRule type="expression" dxfId="60" priority="50">
      <formula>$F$9="Quelle fréquence? Choisir dans la cellule G7"</formula>
    </cfRule>
  </conditionalFormatting>
  <conditionalFormatting sqref="B16">
    <cfRule type="expression" dxfId="59" priority="25">
      <formula>$B$16="Conforme dans le sens du dossier ESQS"</formula>
    </cfRule>
    <cfRule type="expression" dxfId="58" priority="27">
      <formula>$B$16="Conforme dans le sens du DQS"</formula>
    </cfRule>
    <cfRule type="expression" dxfId="57" priority="44">
      <formula>$B$16="Non conforme"</formula>
    </cfRule>
    <cfRule type="expression" dxfId="56" priority="45">
      <formula>$B$16="Conforme"</formula>
    </cfRule>
    <cfRule type="expression" dxfId="55" priority="46">
      <formula>$B$16="Conforme"</formula>
    </cfRule>
    <cfRule type="expression" dxfId="54" priority="48">
      <formula>$B$16="Conforme"</formula>
    </cfRule>
    <cfRule type="expression" dxfId="53" priority="49">
      <formula>$B$16=Conforme</formula>
    </cfRule>
  </conditionalFormatting>
  <conditionalFormatting sqref="B17">
    <cfRule type="expression" dxfId="52" priority="22">
      <formula>$B$17="Conforme dans le sens du dossier ESQS"</formula>
    </cfRule>
    <cfRule type="expression" dxfId="51" priority="26">
      <formula>$B$17="Conforme dans le sens du DQS"</formula>
    </cfRule>
    <cfRule type="expression" dxfId="50" priority="43">
      <formula>$B$17="Non conforme"</formula>
    </cfRule>
    <cfRule type="expression" dxfId="49" priority="47">
      <formula>$B$17="Conforme"</formula>
    </cfRule>
  </conditionalFormatting>
  <conditionalFormatting sqref="C16">
    <cfRule type="expression" dxfId="48" priority="42">
      <formula>$C$16="Précisez la raison ici"</formula>
    </cfRule>
  </conditionalFormatting>
  <conditionalFormatting sqref="C17">
    <cfRule type="expression" dxfId="47" priority="41">
      <formula>$C$17="Précisez la raison ici"</formula>
    </cfRule>
  </conditionalFormatting>
  <conditionalFormatting sqref="G29">
    <cfRule type="expression" dxfId="46" priority="39">
      <formula>$G$29="Non conforme"</formula>
    </cfRule>
    <cfRule type="expression" dxfId="45" priority="40">
      <formula>$G$29="Conforme"</formula>
    </cfRule>
  </conditionalFormatting>
  <conditionalFormatting sqref="A25">
    <cfRule type="expression" dxfId="44" priority="38">
      <formula>$A$25="Calcul automatique"</formula>
    </cfRule>
  </conditionalFormatting>
  <conditionalFormatting sqref="A28">
    <cfRule type="expression" dxfId="43" priority="37">
      <formula>$A$28="Calcul automatique"</formula>
    </cfRule>
  </conditionalFormatting>
  <conditionalFormatting sqref="C29">
    <cfRule type="expression" dxfId="42" priority="24">
      <formula>$C$29="Conforme"</formula>
    </cfRule>
    <cfRule type="expression" dxfId="41" priority="34">
      <formula>$C$29="Non conforme"</formula>
    </cfRule>
    <cfRule type="expression" dxfId="40" priority="35">
      <formula>$C$29="Non conforme"</formula>
    </cfRule>
    <cfRule type="expression" dxfId="39" priority="36">
      <formula>$C$29="Conforme"</formula>
    </cfRule>
  </conditionalFormatting>
  <conditionalFormatting sqref="D10">
    <cfRule type="expression" dxfId="38" priority="15">
      <formula>$D$10="Choisissez dans la cellule C11"</formula>
    </cfRule>
    <cfRule type="expression" dxfId="37" priority="33">
      <formula>$D$10="Choisissez dans la cellule E8"</formula>
    </cfRule>
  </conditionalFormatting>
  <conditionalFormatting sqref="C10">
    <cfRule type="expression" dxfId="36" priority="32">
      <formula>$C$10="Conformité dans le sens du DQS?"</formula>
    </cfRule>
  </conditionalFormatting>
  <conditionalFormatting sqref="E10">
    <cfRule type="expression" dxfId="35" priority="30">
      <formula>$E$10="Non conforme"</formula>
    </cfRule>
    <cfRule type="expression" dxfId="34" priority="31">
      <formula>$E$10="Conforme"</formula>
    </cfRule>
  </conditionalFormatting>
  <conditionalFormatting sqref="F10">
    <cfRule type="expression" dxfId="33" priority="29">
      <formula>$F$10="Ecrivez la raison ici"</formula>
    </cfRule>
  </conditionalFormatting>
  <conditionalFormatting sqref="B21">
    <cfRule type="expression" dxfId="32" priority="28">
      <formula>$B$21="Ignorez ce tableau, passez directement aux commentaires"</formula>
    </cfRule>
  </conditionalFormatting>
  <conditionalFormatting sqref="A33">
    <cfRule type="expression" dxfId="31" priority="1">
      <formula>$A$33="Précisez l'action corrective envisagée dans la cellule ci-dessous"</formula>
    </cfRule>
    <cfRule type="expression" dxfId="30" priority="23">
      <formula>$A$33="Action corrective (Précisez dans la cellule ci-dessous)"</formula>
    </cfRule>
  </conditionalFormatting>
  <conditionalFormatting sqref="A31">
    <cfRule type="expression" dxfId="29" priority="2">
      <formula>$A$31="Précisez la raison dans la cellule ci-dessous"</formula>
    </cfRule>
    <cfRule type="expression" dxfId="28" priority="20">
      <formula>$A$31="Précisez le biais identifié dans la cellule ci-dessous"</formula>
    </cfRule>
    <cfRule type="expression" dxfId="27" priority="21">
      <formula>$A$31="Pécisez le biais identifié dans la cellule ci-dessous"</formula>
    </cfRule>
  </conditionalFormatting>
  <conditionalFormatting sqref="C12">
    <cfRule type="expression" dxfId="26" priority="18">
      <formula>$C$12="Précisez la raison ici"</formula>
    </cfRule>
    <cfRule type="expression" dxfId="25" priority="19">
      <formula>$C$12="Précisez la raison ici"</formula>
    </cfRule>
  </conditionalFormatting>
  <conditionalFormatting sqref="C13">
    <cfRule type="expression" dxfId="24" priority="16">
      <formula>$C$13="Précisez la raison ici"</formula>
    </cfRule>
    <cfRule type="expression" priority="17">
      <formula>$C$13</formula>
    </cfRule>
  </conditionalFormatting>
  <conditionalFormatting sqref="C11">
    <cfRule type="expression" dxfId="23" priority="12">
      <formula>$C$11="Non conforme"</formula>
    </cfRule>
    <cfRule type="expression" dxfId="22" priority="13">
      <formula>$C$11="Non conforme"</formula>
    </cfRule>
    <cfRule type="expression" dxfId="21" priority="14">
      <formula>$C$11="Conforme"</formula>
    </cfRule>
  </conditionalFormatting>
  <conditionalFormatting sqref="D11">
    <cfRule type="expression" dxfId="20" priority="11">
      <formula>$D$11="Précisez la raison ici"</formula>
    </cfRule>
  </conditionalFormatting>
  <conditionalFormatting sqref="C9">
    <cfRule type="expression" dxfId="19" priority="10">
      <formula>$C$9="Choisissez la fréquence dans la cellule suivante"</formula>
    </cfRule>
  </conditionalFormatting>
  <conditionalFormatting sqref="A21">
    <cfRule type="expression" dxfId="18" priority="8">
      <formula>$A$21="Complétez le tableau"</formula>
    </cfRule>
    <cfRule type="expression" dxfId="17" priority="9">
      <formula>A21=0</formula>
    </cfRule>
  </conditionalFormatting>
  <conditionalFormatting sqref="B23:B29 C22:C29">
    <cfRule type="expression" dxfId="16" priority="68">
      <formula>$A$21=0</formula>
    </cfRule>
    <cfRule type="expression" priority="69">
      <formula>C20=0</formula>
    </cfRule>
  </conditionalFormatting>
  <conditionalFormatting sqref="B22">
    <cfRule type="expression" dxfId="15" priority="70">
      <formula>$A$21=0</formula>
    </cfRule>
    <cfRule type="expression" priority="71">
      <formula>A21=0</formula>
    </cfRule>
  </conditionalFormatting>
  <conditionalFormatting sqref="B22:C29">
    <cfRule type="expression" dxfId="14" priority="7">
      <formula>$A$21=""</formula>
    </cfRule>
  </conditionalFormatting>
  <conditionalFormatting sqref="E11">
    <cfRule type="expression" dxfId="13" priority="3">
      <formula>$E$11="Précisez l'action corrective envisagée ici"</formula>
    </cfRule>
    <cfRule type="expression" priority="4">
      <formula>$E$11="Précisez l'action corrective envisagée ici"</formula>
    </cfRule>
    <cfRule type="expression" dxfId="12" priority="5">
      <formula>$E$11="Précisez l'action envisagée ici"</formula>
    </cfRule>
    <cfRule type="expression" dxfId="11" priority="6">
      <formula>$E$11="Précisez l'action correctie envisagée ici"</formula>
    </cfRule>
  </conditionalFormatting>
  <dataValidations count="19">
    <dataValidation type="custom" showInputMessage="1" showErrorMessage="1" error="Remplissage de la cellule A34 obligatoire" sqref="A34">
      <formula1>IF(C29="Non conforme",A34&lt;&gt;"",TRUE)</formula1>
    </dataValidation>
    <dataValidation type="list" allowBlank="1" showInputMessage="1" showErrorMessage="1" sqref="D9">
      <formula1>INDIRECT("Fréquence")</formula1>
    </dataValidation>
    <dataValidation type="custom" showInputMessage="1" showErrorMessage="1" error="Remplissage obligatoire de la cellule A32" sqref="A32">
      <formula1>IF(C29="Non conforme",A32&lt;&gt;"",TRUE)</formula1>
    </dataValidation>
    <dataValidation type="list" allowBlank="1" showInputMessage="1" showErrorMessage="1" sqref="B6">
      <formula1>INDIRECT("T_Filière")</formula1>
    </dataValidation>
    <dataValidation allowBlank="1" showInputMessage="1" showErrorMessage="1" error="Ne pas modifier cette cellule!" sqref="C25"/>
    <dataValidation type="list" allowBlank="1" showInputMessage="1" showErrorMessage="1" sqref="C11 E10">
      <formula1>INDIRECT("TH")</formula1>
    </dataValidation>
    <dataValidation allowBlank="1" showInputMessage="1" showErrorMessage="1" prompt="Pourcentage des Descripteurs Prioritaires Significatifs" sqref="B28"/>
    <dataValidation allowBlank="1" showInputMessage="1" showErrorMessage="1" prompt="Nombre Total de Descripteurs Prioritaires Significatifs au Seuil de 5% dans le sens attendu du dossier ESQS" sqref="B27"/>
    <dataValidation allowBlank="1" showInputMessage="1" showErrorMessage="1" prompt="Pourcentage du Total des Descripteurs Significatifs" sqref="B25"/>
    <dataValidation allowBlank="1" showInputMessage="1" showErrorMessage="1" prompt="Nombre Total de Descripteurs Significatif au Seuil de 5% dans le sens attendu du dossier ESQS_x000a_" sqref="B24"/>
    <dataValidation allowBlank="1" showInputMessage="1" showErrorMessage="1" prompt="Nombre Total de Descripteurs Prioritaires" sqref="B26"/>
    <dataValidation allowBlank="1" showInputMessage="1" showErrorMessage="1" prompt="Nombre Total de Descripteurs" sqref="B23 F23"/>
    <dataValidation type="list" allowBlank="1" showInputMessage="1" showErrorMessage="1" sqref="B16">
      <formula1>INDIRECT("Label_Rouge")</formula1>
    </dataValidation>
    <dataValidation type="list" allowBlank="1" showInputMessage="1" showErrorMessage="1" sqref="B17">
      <formula1>INDIRECT("PCC")</formula1>
    </dataValidation>
    <dataValidation type="list" allowBlank="1" showInputMessage="1" showErrorMessage="1" sqref="B13">
      <formula1>INDIRECT("Fiche_Prélèvement")</formula1>
    </dataValidation>
    <dataValidation type="list" allowBlank="1" showInputMessage="1" showErrorMessage="1" sqref="B12">
      <formula1>INDIRECT("Accréditation")</formula1>
    </dataValidation>
    <dataValidation type="list" allowBlank="1" showInputMessage="1" showErrorMessage="1" sqref="B10">
      <formula1>INDIRECT("Type_Analyse")</formula1>
    </dataValidation>
    <dataValidation showInputMessage="1" sqref="E9"/>
    <dataValidation type="list" allowBlank="1" showInputMessage="1" showErrorMessage="1" sqref="B9">
      <formula1>INDIRECT("Mod[[Mode ]]")</formula1>
    </dataValidation>
  </dataValidations>
  <pageMargins left="0.7" right="0.7" top="0.75" bottom="0.75" header="0.3" footer="0.3"/>
  <pageSetup paperSize="9"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AE6"/>
  <sheetViews>
    <sheetView topLeftCell="P1" workbookViewId="0">
      <selection activeCell="R10" sqref="R10"/>
    </sheetView>
  </sheetViews>
  <sheetFormatPr baseColWidth="10" defaultRowHeight="14.4"/>
  <cols>
    <col min="1" max="1" width="19.6640625" style="64" bestFit="1" customWidth="1"/>
    <col min="2" max="2" width="64.109375" style="64" customWidth="1"/>
    <col min="3" max="3" width="19.6640625" style="64" bestFit="1" customWidth="1"/>
    <col min="4" max="4" width="19.5546875" style="64" customWidth="1"/>
    <col min="5" max="5" width="39" style="64" customWidth="1"/>
    <col min="7" max="7" width="20.6640625" style="64" bestFit="1" customWidth="1"/>
    <col min="8" max="8" width="47.44140625" style="64" customWidth="1"/>
    <col min="9" max="9" width="16" style="64" bestFit="1" customWidth="1"/>
    <col min="10" max="10" width="17.44140625" style="64" bestFit="1" customWidth="1"/>
    <col min="11" max="11" width="21" style="64" bestFit="1" customWidth="1"/>
    <col min="12" max="12" width="21" style="64" customWidth="1"/>
    <col min="13" max="13" width="17.6640625" style="64" bestFit="1" customWidth="1"/>
    <col min="14" max="14" width="17.109375" style="64" bestFit="1" customWidth="1"/>
    <col min="15" max="15" width="50" style="64" bestFit="1" customWidth="1"/>
    <col min="16" max="16" width="50.44140625" style="64" bestFit="1" customWidth="1"/>
    <col min="17" max="17" width="38.44140625" style="64" customWidth="1"/>
    <col min="18" max="18" width="31.88671875" style="64" customWidth="1"/>
    <col min="19" max="19" width="24.5546875" style="64" customWidth="1"/>
    <col min="20" max="21" width="30.33203125" style="64" customWidth="1"/>
    <col min="22" max="22" width="22.5546875" style="64" customWidth="1"/>
    <col min="23" max="23" width="30.33203125" style="64" customWidth="1"/>
    <col min="24" max="24" width="19.33203125" style="64" customWidth="1"/>
    <col min="25" max="25" width="31.6640625" style="64" customWidth="1"/>
    <col min="26" max="26" width="48.33203125" style="64" bestFit="1" customWidth="1"/>
    <col min="27" max="27" width="41.5546875" style="64" customWidth="1"/>
    <col min="28" max="28" width="21.33203125" style="64" bestFit="1" customWidth="1"/>
    <col min="29" max="29" width="22.5546875" style="64" bestFit="1" customWidth="1"/>
    <col min="30" max="30" width="19.44140625" style="64" customWidth="1"/>
    <col min="31" max="31" width="26.88671875" style="64" customWidth="1"/>
  </cols>
  <sheetData>
    <row r="1" spans="1:31" ht="15.75" customHeight="1">
      <c r="A1" s="66" t="s">
        <v>2</v>
      </c>
      <c r="B1" s="66" t="s">
        <v>3</v>
      </c>
      <c r="C1" s="19" t="s">
        <v>4</v>
      </c>
      <c r="D1" s="19" t="s">
        <v>72</v>
      </c>
      <c r="E1" s="19" t="s">
        <v>73</v>
      </c>
      <c r="F1" s="19" t="s">
        <v>34</v>
      </c>
      <c r="G1" s="19" t="s">
        <v>9</v>
      </c>
      <c r="H1" s="19" t="s">
        <v>10</v>
      </c>
      <c r="I1" s="19" t="s">
        <v>74</v>
      </c>
      <c r="J1" s="19" t="s">
        <v>75</v>
      </c>
      <c r="K1" s="19" t="s">
        <v>76</v>
      </c>
      <c r="L1" s="19" t="s">
        <v>1005</v>
      </c>
      <c r="M1" s="19" t="s">
        <v>77</v>
      </c>
      <c r="N1" s="19" t="s">
        <v>78</v>
      </c>
      <c r="O1" s="19" t="s">
        <v>79</v>
      </c>
      <c r="P1" s="19" t="s">
        <v>80</v>
      </c>
      <c r="Q1" s="19" t="s">
        <v>81</v>
      </c>
      <c r="R1" s="19" t="s">
        <v>82</v>
      </c>
      <c r="S1" s="19" t="s">
        <v>83</v>
      </c>
      <c r="T1" s="19" t="s">
        <v>84</v>
      </c>
      <c r="U1" s="19" t="s">
        <v>85</v>
      </c>
      <c r="V1" s="19" t="s">
        <v>86</v>
      </c>
      <c r="W1" s="19" t="s">
        <v>87</v>
      </c>
      <c r="X1" s="19" t="s">
        <v>88</v>
      </c>
      <c r="Y1" s="19" t="s">
        <v>89</v>
      </c>
      <c r="Z1" s="19" t="s">
        <v>90</v>
      </c>
      <c r="AA1" s="19" t="s">
        <v>91</v>
      </c>
      <c r="AB1" s="19" t="s">
        <v>92</v>
      </c>
      <c r="AC1" s="19" t="s">
        <v>93</v>
      </c>
      <c r="AD1" s="19" t="s">
        <v>31</v>
      </c>
      <c r="AE1" s="19" t="s">
        <v>94</v>
      </c>
    </row>
    <row r="2" spans="1:31" ht="15.75" customHeight="1">
      <c r="A2" s="20">
        <f>'Fiche d''analyse'!C4</f>
        <v>0</v>
      </c>
      <c r="B2" s="21" t="str">
        <f>'Fiche d''analyse'!C5</f>
        <v/>
      </c>
      <c r="C2" s="20" t="str">
        <f>'Fiche d''analyse'!C6</f>
        <v/>
      </c>
      <c r="D2" t="str">
        <f>'Fiche d''analyse'!C7</f>
        <v/>
      </c>
      <c r="E2" s="17" t="str">
        <f>'Fiche d''analyse'!C8</f>
        <v/>
      </c>
      <c r="F2" s="17">
        <f>'Fiche d''analyse'!C9</f>
        <v>0</v>
      </c>
      <c r="G2" s="20">
        <f>'Fiche d''analyse'!C10</f>
        <v>0</v>
      </c>
      <c r="H2" s="20">
        <f>'Fiche d''analyse'!C11</f>
        <v>0</v>
      </c>
      <c r="I2" s="20">
        <f>'Fiche d''analyse'!C12</f>
        <v>0</v>
      </c>
      <c r="J2" s="17" t="str">
        <f>'Fiche d''analyse'!D12</f>
        <v/>
      </c>
      <c r="K2" s="20">
        <f>'Fiche d''analyse'!C13</f>
        <v>0</v>
      </c>
      <c r="L2" s="61" t="str">
        <f>'Fiche d''analyse'!D13</f>
        <v/>
      </c>
      <c r="M2" t="str">
        <f>IF(AND('Fiche d''analyse'!G21="", 'Fiche d''analyse'!G24="", 'Fiche d''analyse'!G27=""),"",IF(OR('Fiche d''analyse'!G21="Conforme", 'Fiche d''analyse'!G24="Conforme", 'Fiche d''analyse'!G27="Conforme"),"Conforme","Non conforme"))</f>
        <v/>
      </c>
      <c r="N2" s="66" t="str">
        <f>IF(OR('Fiche d''analyse'!D24="Non conforme",'Fiche d''analyse'!D28="Non conforme"),"Non conforme",IF(OR('Fiche d''analyse'!D24="Conforme",'Fiche d''analyse'!D28="Conforme"),"Conforme",""))</f>
        <v/>
      </c>
      <c r="O2" s="56" t="str">
        <f>'Fiche d''analyse'!B25</f>
        <v>Autre modalité d'analyse du PS? Ecrire dans cette cellule</v>
      </c>
      <c r="P2" s="56" t="str">
        <f>'Fiche d''analyse'!E21</f>
        <v>Autre modalité d'analyse du TH? Ecrire dans cette cellule</v>
      </c>
      <c r="Q2" s="61" t="str">
        <f>'Fiche d''analyse'!H18</f>
        <v>Ecrire le type de test dans cette cellule</v>
      </c>
      <c r="R2" s="61" t="str">
        <f>'Fiche d''analyse'!J21</f>
        <v/>
      </c>
      <c r="S2" s="21" t="str">
        <f>'Fiche d''analyse'!D33</f>
        <v/>
      </c>
      <c r="T2" s="61" t="str">
        <f>'Fiche d''analyse'!D34</f>
        <v/>
      </c>
      <c r="U2" s="21" t="str">
        <f>'Fiche d''analyse'!C36</f>
        <v/>
      </c>
      <c r="V2" s="21" t="str">
        <f>'Fiche d''analyse'!G33</f>
        <v/>
      </c>
      <c r="W2" s="21" t="str">
        <f>'Fiche d''analyse'!G34</f>
        <v/>
      </c>
      <c r="X2" s="21" t="str">
        <f>'Fiche d''analyse'!F35</f>
        <v/>
      </c>
      <c r="Y2" s="21" t="str">
        <f>'Fiche d''analyse'!J33</f>
        <v/>
      </c>
      <c r="Z2" s="21" t="str">
        <f>'Fiche d''analyse'!J34</f>
        <v/>
      </c>
      <c r="AA2" s="21" t="str">
        <f>'Fiche d''analyse'!I35</f>
        <v/>
      </c>
      <c r="AB2" s="20">
        <f>'Fiche d''analyse'!B39</f>
        <v>0</v>
      </c>
      <c r="AC2" s="20">
        <f>'Fiche d''analyse'!C39</f>
        <v>0</v>
      </c>
      <c r="AD2" s="61" t="str">
        <f>'Fiche d''analyse'!B40</f>
        <v/>
      </c>
      <c r="AE2" s="21" t="str">
        <f>'Fiche d''analyse'!B43</f>
        <v>Ecrivez votre commentaire ici</v>
      </c>
    </row>
    <row r="4" spans="1:31">
      <c r="D4" s="17"/>
    </row>
    <row r="5" spans="1:31">
      <c r="R5" s="17"/>
    </row>
    <row r="6" spans="1:31">
      <c r="R6" s="17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B3:W505"/>
  <sheetViews>
    <sheetView topLeftCell="A170" zoomScaleNormal="100" workbookViewId="0">
      <selection activeCell="E191" sqref="E191"/>
    </sheetView>
  </sheetViews>
  <sheetFormatPr baseColWidth="10" defaultRowHeight="14.4"/>
  <cols>
    <col min="2" max="2" width="39" style="64" bestFit="1" customWidth="1"/>
    <col min="3" max="3" width="57.44140625" style="64" customWidth="1"/>
    <col min="4" max="4" width="54.5546875" style="64" bestFit="1" customWidth="1"/>
    <col min="5" max="5" width="55" style="64" customWidth="1"/>
    <col min="6" max="6" width="55.6640625" style="64" customWidth="1"/>
    <col min="7" max="7" width="55.33203125" style="64" bestFit="1" customWidth="1"/>
    <col min="8" max="8" width="68.88671875" style="64" customWidth="1"/>
    <col min="9" max="9" width="78.6640625" style="64" customWidth="1"/>
    <col min="10" max="10" width="57.44140625" style="64" bestFit="1" customWidth="1"/>
    <col min="11" max="11" width="26.88671875" style="64" customWidth="1"/>
    <col min="12" max="12" width="35.44140625" style="64" bestFit="1" customWidth="1"/>
    <col min="13" max="13" width="15.33203125" style="64" customWidth="1"/>
    <col min="14" max="14" width="21.6640625" style="64" customWidth="1"/>
    <col min="15" max="15" width="19.44140625" style="64" customWidth="1"/>
    <col min="16" max="16" width="52.44140625" style="64" customWidth="1"/>
    <col min="17" max="17" width="57.5546875" style="64" customWidth="1"/>
    <col min="18" max="18" width="29.109375" style="64" customWidth="1"/>
    <col min="20" max="20" width="34" style="64" bestFit="1" customWidth="1"/>
    <col min="23" max="23" width="23.88671875" style="64" customWidth="1"/>
  </cols>
  <sheetData>
    <row r="3" spans="2:18">
      <c r="B3" t="s">
        <v>5</v>
      </c>
      <c r="D3" t="s">
        <v>65</v>
      </c>
      <c r="F3" t="s">
        <v>95</v>
      </c>
      <c r="G3" t="s">
        <v>96</v>
      </c>
      <c r="H3" t="s">
        <v>97</v>
      </c>
      <c r="I3" t="s">
        <v>98</v>
      </c>
      <c r="J3" t="s">
        <v>99</v>
      </c>
      <c r="K3" t="s">
        <v>100</v>
      </c>
      <c r="L3" t="s">
        <v>101</v>
      </c>
      <c r="M3" t="s">
        <v>102</v>
      </c>
      <c r="N3" t="s">
        <v>103</v>
      </c>
      <c r="O3" t="s">
        <v>104</v>
      </c>
      <c r="P3" t="s">
        <v>105</v>
      </c>
      <c r="R3" t="s">
        <v>106</v>
      </c>
    </row>
    <row r="4" spans="2:18">
      <c r="B4" t="s">
        <v>42</v>
      </c>
      <c r="D4" t="s">
        <v>95</v>
      </c>
      <c r="F4" t="s">
        <v>66</v>
      </c>
      <c r="G4" t="s">
        <v>107</v>
      </c>
      <c r="H4" t="s">
        <v>108</v>
      </c>
      <c r="I4" t="s">
        <v>109</v>
      </c>
      <c r="J4" t="s">
        <v>66</v>
      </c>
      <c r="K4" t="s">
        <v>108</v>
      </c>
      <c r="L4" t="s">
        <v>110</v>
      </c>
      <c r="M4" t="s">
        <v>111</v>
      </c>
      <c r="N4" t="s">
        <v>112</v>
      </c>
      <c r="O4" t="s">
        <v>113</v>
      </c>
      <c r="P4" t="s">
        <v>114</v>
      </c>
      <c r="R4" t="s">
        <v>66</v>
      </c>
    </row>
    <row r="5" spans="2:18">
      <c r="B5" t="s">
        <v>65</v>
      </c>
      <c r="D5" t="s">
        <v>115</v>
      </c>
      <c r="F5" t="s">
        <v>116</v>
      </c>
      <c r="I5" t="s">
        <v>117</v>
      </c>
    </row>
    <row r="6" spans="2:18">
      <c r="D6" t="s">
        <v>96</v>
      </c>
      <c r="I6" t="s">
        <v>118</v>
      </c>
    </row>
    <row r="7" spans="2:18">
      <c r="D7" t="s">
        <v>119</v>
      </c>
    </row>
    <row r="8" spans="2:18">
      <c r="D8" t="s">
        <v>120</v>
      </c>
    </row>
    <row r="9" spans="2:18">
      <c r="D9" t="s">
        <v>121</v>
      </c>
    </row>
    <row r="10" spans="2:18">
      <c r="D10" t="s">
        <v>122</v>
      </c>
    </row>
    <row r="11" spans="2:18">
      <c r="D11" t="s">
        <v>123</v>
      </c>
    </row>
    <row r="12" spans="2:18">
      <c r="D12" t="s">
        <v>124</v>
      </c>
    </row>
    <row r="13" spans="2:18">
      <c r="D13" t="s">
        <v>125</v>
      </c>
    </row>
    <row r="14" spans="2:18">
      <c r="D14" t="s">
        <v>126</v>
      </c>
    </row>
    <row r="15" spans="2:18">
      <c r="D15" t="s">
        <v>127</v>
      </c>
    </row>
    <row r="16" spans="2:18">
      <c r="D16" t="s">
        <v>128</v>
      </c>
    </row>
    <row r="22" spans="4:9">
      <c r="F22" t="s">
        <v>129</v>
      </c>
      <c r="G22" t="s">
        <v>97</v>
      </c>
    </row>
    <row r="23" spans="4:9">
      <c r="D23" t="s">
        <v>130</v>
      </c>
      <c r="E23" t="s">
        <v>131</v>
      </c>
      <c r="F23" t="s">
        <v>132</v>
      </c>
      <c r="G23" s="1" t="s">
        <v>108</v>
      </c>
      <c r="I23" t="s">
        <v>133</v>
      </c>
    </row>
    <row r="24" spans="4:9">
      <c r="D24" t="s">
        <v>131</v>
      </c>
      <c r="E24" t="s">
        <v>66</v>
      </c>
      <c r="F24" t="s">
        <v>134</v>
      </c>
      <c r="I24" t="s">
        <v>66</v>
      </c>
    </row>
    <row r="25" spans="4:9">
      <c r="D25" t="s">
        <v>129</v>
      </c>
      <c r="E25" t="s">
        <v>116</v>
      </c>
      <c r="I25" t="s">
        <v>135</v>
      </c>
    </row>
    <row r="26" spans="4:9">
      <c r="D26" t="s">
        <v>97</v>
      </c>
      <c r="E26" t="s">
        <v>136</v>
      </c>
      <c r="I26" t="s">
        <v>137</v>
      </c>
    </row>
    <row r="27" spans="4:9">
      <c r="D27" t="s">
        <v>138</v>
      </c>
      <c r="I27" t="s">
        <v>66</v>
      </c>
    </row>
    <row r="28" spans="4:9">
      <c r="D28" t="s">
        <v>99</v>
      </c>
      <c r="I28" t="s">
        <v>139</v>
      </c>
    </row>
    <row r="29" spans="4:9">
      <c r="D29" t="s">
        <v>100</v>
      </c>
      <c r="I29" t="s">
        <v>117</v>
      </c>
    </row>
    <row r="30" spans="4:9">
      <c r="D30" t="s">
        <v>140</v>
      </c>
      <c r="I30" t="s">
        <v>141</v>
      </c>
    </row>
    <row r="31" spans="4:9">
      <c r="D31" t="s">
        <v>102</v>
      </c>
      <c r="I31" t="s">
        <v>110</v>
      </c>
    </row>
    <row r="32" spans="4:9">
      <c r="D32" t="s">
        <v>103</v>
      </c>
      <c r="I32" t="s">
        <v>142</v>
      </c>
    </row>
    <row r="33" spans="2:9">
      <c r="D33" t="s">
        <v>104</v>
      </c>
      <c r="I33" t="s">
        <v>143</v>
      </c>
    </row>
    <row r="39" spans="2:9">
      <c r="F39" t="s">
        <v>44</v>
      </c>
    </row>
    <row r="40" spans="2:9">
      <c r="B40" t="s">
        <v>9</v>
      </c>
      <c r="D40" t="s">
        <v>74</v>
      </c>
      <c r="F40" t="s">
        <v>43</v>
      </c>
      <c r="H40" t="s">
        <v>144</v>
      </c>
    </row>
    <row r="41" spans="2:9">
      <c r="B41" t="s">
        <v>15</v>
      </c>
      <c r="D41" t="s">
        <v>43</v>
      </c>
      <c r="F41" t="s">
        <v>45</v>
      </c>
      <c r="H41" t="s">
        <v>43</v>
      </c>
    </row>
    <row r="42" spans="2:9">
      <c r="B42" t="s">
        <v>61</v>
      </c>
      <c r="D42" t="s">
        <v>45</v>
      </c>
      <c r="H42" t="s">
        <v>45</v>
      </c>
    </row>
    <row r="43" spans="2:9">
      <c r="B43" t="s">
        <v>145</v>
      </c>
    </row>
    <row r="44" spans="2:9">
      <c r="B44" t="s">
        <v>31</v>
      </c>
    </row>
    <row r="45" spans="2:9">
      <c r="B45" t="s">
        <v>146</v>
      </c>
    </row>
    <row r="46" spans="2:9">
      <c r="B46" t="s">
        <v>147</v>
      </c>
    </row>
    <row r="47" spans="2:9">
      <c r="B47" t="s">
        <v>148</v>
      </c>
    </row>
    <row r="53" spans="2:17">
      <c r="B53" t="s">
        <v>149</v>
      </c>
      <c r="F53" t="s">
        <v>61</v>
      </c>
    </row>
    <row r="54" spans="2:17">
      <c r="B54" t="s">
        <v>49</v>
      </c>
      <c r="F54" t="s">
        <v>62</v>
      </c>
    </row>
    <row r="55" spans="2:17">
      <c r="B55" t="s">
        <v>67</v>
      </c>
      <c r="F55" t="s">
        <v>67</v>
      </c>
    </row>
    <row r="57" spans="2:17">
      <c r="H57" t="s">
        <v>150</v>
      </c>
    </row>
    <row r="58" spans="2:17">
      <c r="H58" t="s">
        <v>49</v>
      </c>
    </row>
    <row r="59" spans="2:17">
      <c r="H59" t="s">
        <v>67</v>
      </c>
    </row>
    <row r="62" spans="2:17">
      <c r="H62" t="s">
        <v>151</v>
      </c>
    </row>
    <row r="63" spans="2:17">
      <c r="H63" t="s">
        <v>152</v>
      </c>
    </row>
    <row r="64" spans="2:17">
      <c r="H64" t="s">
        <v>153</v>
      </c>
      <c r="M64" t="s">
        <v>32</v>
      </c>
      <c r="O64" t="s">
        <v>7</v>
      </c>
      <c r="Q64" t="s">
        <v>154</v>
      </c>
    </row>
    <row r="65" spans="2:17">
      <c r="H65" t="s">
        <v>155</v>
      </c>
      <c r="M65" t="s">
        <v>156</v>
      </c>
      <c r="O65">
        <v>2025</v>
      </c>
      <c r="Q65" t="s">
        <v>95</v>
      </c>
    </row>
    <row r="66" spans="2:17">
      <c r="B66" t="s">
        <v>157</v>
      </c>
      <c r="C66" t="s">
        <v>3</v>
      </c>
      <c r="D66" t="s">
        <v>158</v>
      </c>
      <c r="E66" t="s">
        <v>72</v>
      </c>
      <c r="F66" t="s">
        <v>73</v>
      </c>
      <c r="H66" t="s">
        <v>159</v>
      </c>
      <c r="M66" t="s">
        <v>160</v>
      </c>
      <c r="O66">
        <v>2026</v>
      </c>
      <c r="Q66" t="s">
        <v>120</v>
      </c>
    </row>
    <row r="67" spans="2:17" ht="42.75" customHeight="1">
      <c r="B67" s="17" t="s">
        <v>161</v>
      </c>
      <c r="C67" s="30" t="s">
        <v>162</v>
      </c>
      <c r="D67" s="30" t="s">
        <v>95</v>
      </c>
      <c r="E67" s="35" t="s">
        <v>130</v>
      </c>
      <c r="F67" s="30" t="s">
        <v>163</v>
      </c>
      <c r="H67" t="s">
        <v>164</v>
      </c>
      <c r="M67" t="s">
        <v>165</v>
      </c>
      <c r="O67">
        <v>2027</v>
      </c>
      <c r="Q67" t="s">
        <v>121</v>
      </c>
    </row>
    <row r="68" spans="2:17" ht="30" customHeight="1">
      <c r="B68" s="17" t="s">
        <v>166</v>
      </c>
      <c r="C68" s="30" t="s">
        <v>167</v>
      </c>
      <c r="D68" s="30" t="s">
        <v>168</v>
      </c>
      <c r="E68" s="35" t="s">
        <v>130</v>
      </c>
      <c r="F68" s="30" t="s">
        <v>169</v>
      </c>
      <c r="H68" t="s">
        <v>170</v>
      </c>
      <c r="M68" t="s">
        <v>171</v>
      </c>
      <c r="O68">
        <v>2028</v>
      </c>
      <c r="Q68" t="s">
        <v>122</v>
      </c>
    </row>
    <row r="69" spans="2:17" ht="29.25" customHeight="1">
      <c r="B69" s="17" t="s">
        <v>172</v>
      </c>
      <c r="C69" s="30" t="s">
        <v>173</v>
      </c>
      <c r="D69" s="30" t="s">
        <v>95</v>
      </c>
      <c r="E69" s="35" t="s">
        <v>130</v>
      </c>
      <c r="F69" s="30" t="s">
        <v>163</v>
      </c>
      <c r="H69" t="s">
        <v>174</v>
      </c>
      <c r="O69">
        <v>2029</v>
      </c>
      <c r="Q69" t="s">
        <v>123</v>
      </c>
    </row>
    <row r="70" spans="2:17">
      <c r="B70" s="17" t="s">
        <v>175</v>
      </c>
      <c r="C70" s="26" t="s">
        <v>176</v>
      </c>
      <c r="D70" s="30" t="s">
        <v>95</v>
      </c>
      <c r="E70" s="35" t="s">
        <v>130</v>
      </c>
      <c r="F70" s="30" t="s">
        <v>177</v>
      </c>
      <c r="H70" t="s">
        <v>178</v>
      </c>
      <c r="O70">
        <v>2030</v>
      </c>
      <c r="Q70" t="s">
        <v>96</v>
      </c>
    </row>
    <row r="71" spans="2:17">
      <c r="B71" s="17" t="s">
        <v>179</v>
      </c>
      <c r="C71" s="26" t="s">
        <v>180</v>
      </c>
      <c r="D71" s="30" t="s">
        <v>168</v>
      </c>
      <c r="E71" s="35" t="s">
        <v>181</v>
      </c>
      <c r="F71" s="30" t="s">
        <v>182</v>
      </c>
      <c r="H71" t="s">
        <v>183</v>
      </c>
      <c r="O71">
        <v>2031</v>
      </c>
      <c r="Q71" t="s">
        <v>184</v>
      </c>
    </row>
    <row r="72" spans="2:17">
      <c r="B72" s="17" t="s">
        <v>185</v>
      </c>
      <c r="C72" s="30" t="s">
        <v>186</v>
      </c>
      <c r="D72" s="30" t="s">
        <v>168</v>
      </c>
      <c r="E72" s="35" t="s">
        <v>187</v>
      </c>
      <c r="F72" s="30" t="s">
        <v>188</v>
      </c>
      <c r="H72" t="s">
        <v>189</v>
      </c>
      <c r="O72">
        <v>2032</v>
      </c>
      <c r="Q72" t="s">
        <v>124</v>
      </c>
    </row>
    <row r="73" spans="2:17">
      <c r="B73" s="17" t="s">
        <v>190</v>
      </c>
      <c r="C73" s="30" t="s">
        <v>191</v>
      </c>
      <c r="D73" s="30" t="s">
        <v>95</v>
      </c>
      <c r="E73" s="35" t="s">
        <v>130</v>
      </c>
      <c r="F73" s="30" t="s">
        <v>192</v>
      </c>
      <c r="H73" t="s">
        <v>193</v>
      </c>
      <c r="O73">
        <v>2033</v>
      </c>
      <c r="Q73" t="s">
        <v>125</v>
      </c>
    </row>
    <row r="74" spans="2:17">
      <c r="B74" s="17" t="s">
        <v>194</v>
      </c>
      <c r="C74" s="26" t="s">
        <v>195</v>
      </c>
      <c r="D74" s="30" t="s">
        <v>95</v>
      </c>
      <c r="E74" s="35" t="s">
        <v>130</v>
      </c>
      <c r="F74" s="30" t="s">
        <v>196</v>
      </c>
      <c r="H74" t="s">
        <v>197</v>
      </c>
      <c r="O74">
        <v>2034</v>
      </c>
      <c r="Q74" t="s">
        <v>198</v>
      </c>
    </row>
    <row r="75" spans="2:17" ht="24" customHeight="1">
      <c r="B75" s="17" t="s">
        <v>199</v>
      </c>
      <c r="C75" s="30" t="s">
        <v>200</v>
      </c>
      <c r="D75" s="30" t="s">
        <v>95</v>
      </c>
      <c r="E75" s="35" t="s">
        <v>130</v>
      </c>
      <c r="F75" s="30" t="s">
        <v>163</v>
      </c>
      <c r="H75" t="s">
        <v>201</v>
      </c>
      <c r="Q75" t="s">
        <v>202</v>
      </c>
    </row>
    <row r="76" spans="2:17">
      <c r="B76" s="17" t="s">
        <v>203</v>
      </c>
      <c r="C76" s="30" t="s">
        <v>191</v>
      </c>
      <c r="D76" s="30" t="s">
        <v>95</v>
      </c>
      <c r="E76" s="35" t="s">
        <v>130</v>
      </c>
      <c r="F76" s="30" t="s">
        <v>204</v>
      </c>
      <c r="H76" t="s">
        <v>205</v>
      </c>
      <c r="Q76" t="s">
        <v>128</v>
      </c>
    </row>
    <row r="77" spans="2:17" ht="24" customHeight="1">
      <c r="B77" s="17" t="s">
        <v>206</v>
      </c>
      <c r="C77" s="30" t="s">
        <v>162</v>
      </c>
      <c r="D77" s="30" t="s">
        <v>95</v>
      </c>
      <c r="E77" s="35" t="s">
        <v>130</v>
      </c>
      <c r="F77" s="30" t="s">
        <v>163</v>
      </c>
      <c r="H77" t="s">
        <v>207</v>
      </c>
      <c r="Q77" t="s">
        <v>115</v>
      </c>
    </row>
    <row r="78" spans="2:17">
      <c r="B78" s="17" t="s">
        <v>208</v>
      </c>
      <c r="C78" s="26" t="s">
        <v>195</v>
      </c>
      <c r="D78" s="30" t="s">
        <v>95</v>
      </c>
      <c r="E78" s="35" t="s">
        <v>130</v>
      </c>
      <c r="F78" s="30" t="s">
        <v>177</v>
      </c>
      <c r="H78" t="s">
        <v>209</v>
      </c>
    </row>
    <row r="79" spans="2:17">
      <c r="B79" s="17" t="s">
        <v>210</v>
      </c>
      <c r="C79" s="30" t="s">
        <v>211</v>
      </c>
      <c r="D79" s="30" t="s">
        <v>125</v>
      </c>
      <c r="E79" s="35" t="s">
        <v>181</v>
      </c>
      <c r="F79" s="30" t="s">
        <v>212</v>
      </c>
      <c r="H79" t="s">
        <v>213</v>
      </c>
    </row>
    <row r="80" spans="2:17" ht="24" customHeight="1">
      <c r="B80" s="17" t="s">
        <v>214</v>
      </c>
      <c r="C80" s="30" t="s">
        <v>215</v>
      </c>
      <c r="D80" s="30" t="s">
        <v>216</v>
      </c>
      <c r="E80" s="35" t="s">
        <v>181</v>
      </c>
      <c r="F80" s="30" t="s">
        <v>217</v>
      </c>
      <c r="H80" t="s">
        <v>218</v>
      </c>
    </row>
    <row r="81" spans="2:8">
      <c r="B81" s="17" t="s">
        <v>219</v>
      </c>
      <c r="C81" s="26" t="s">
        <v>220</v>
      </c>
      <c r="D81" s="30" t="s">
        <v>95</v>
      </c>
      <c r="E81" s="35" t="s">
        <v>130</v>
      </c>
      <c r="F81" s="30" t="s">
        <v>177</v>
      </c>
      <c r="H81" t="s">
        <v>221</v>
      </c>
    </row>
    <row r="82" spans="2:8">
      <c r="B82" s="17" t="s">
        <v>222</v>
      </c>
      <c r="C82" s="26" t="s">
        <v>223</v>
      </c>
      <c r="D82" s="30" t="s">
        <v>95</v>
      </c>
      <c r="E82" s="35" t="s">
        <v>130</v>
      </c>
      <c r="F82" s="30" t="s">
        <v>177</v>
      </c>
      <c r="H82" t="s">
        <v>171</v>
      </c>
    </row>
    <row r="83" spans="2:8">
      <c r="B83" s="17" t="s">
        <v>224</v>
      </c>
      <c r="C83" s="26" t="s">
        <v>191</v>
      </c>
      <c r="D83" s="30" t="s">
        <v>95</v>
      </c>
      <c r="E83" s="35" t="s">
        <v>130</v>
      </c>
      <c r="F83" s="30" t="s">
        <v>225</v>
      </c>
    </row>
    <row r="84" spans="2:8">
      <c r="B84" s="17" t="s">
        <v>226</v>
      </c>
      <c r="C84" s="26" t="s">
        <v>227</v>
      </c>
      <c r="D84" s="30" t="s">
        <v>95</v>
      </c>
      <c r="E84" s="35" t="s">
        <v>130</v>
      </c>
      <c r="F84" s="30" t="s">
        <v>228</v>
      </c>
    </row>
    <row r="85" spans="2:8">
      <c r="B85" s="17" t="s">
        <v>229</v>
      </c>
      <c r="C85" s="26" t="s">
        <v>223</v>
      </c>
      <c r="D85" s="30" t="s">
        <v>95</v>
      </c>
      <c r="E85" s="35" t="s">
        <v>130</v>
      </c>
      <c r="F85" s="30" t="s">
        <v>196</v>
      </c>
    </row>
    <row r="86" spans="2:8">
      <c r="B86" s="17" t="s">
        <v>230</v>
      </c>
      <c r="C86" s="26" t="s">
        <v>231</v>
      </c>
      <c r="D86" s="30" t="s">
        <v>95</v>
      </c>
      <c r="E86" s="35" t="s">
        <v>130</v>
      </c>
      <c r="F86" s="30" t="s">
        <v>196</v>
      </c>
    </row>
    <row r="87" spans="2:8">
      <c r="B87" s="17" t="s">
        <v>232</v>
      </c>
      <c r="C87" s="30" t="s">
        <v>233</v>
      </c>
      <c r="D87" s="30" t="s">
        <v>95</v>
      </c>
      <c r="E87" s="35" t="s">
        <v>130</v>
      </c>
      <c r="F87" s="30" t="s">
        <v>163</v>
      </c>
    </row>
    <row r="88" spans="2:8">
      <c r="B88" s="17" t="s">
        <v>234</v>
      </c>
      <c r="C88" s="26" t="s">
        <v>235</v>
      </c>
      <c r="D88" s="30" t="s">
        <v>95</v>
      </c>
      <c r="E88" s="35" t="s">
        <v>130</v>
      </c>
      <c r="F88" s="30" t="s">
        <v>177</v>
      </c>
    </row>
    <row r="89" spans="2:8">
      <c r="B89" s="17" t="s">
        <v>236</v>
      </c>
      <c r="C89" s="30" t="s">
        <v>237</v>
      </c>
      <c r="D89" s="30" t="s">
        <v>95</v>
      </c>
      <c r="E89" s="35" t="s">
        <v>130</v>
      </c>
      <c r="F89" s="30" t="s">
        <v>163</v>
      </c>
    </row>
    <row r="90" spans="2:8">
      <c r="B90" s="17" t="s">
        <v>238</v>
      </c>
      <c r="C90" s="30" t="s">
        <v>231</v>
      </c>
      <c r="D90" s="30" t="s">
        <v>95</v>
      </c>
      <c r="E90" s="35" t="s">
        <v>130</v>
      </c>
      <c r="F90" s="30" t="s">
        <v>204</v>
      </c>
    </row>
    <row r="91" spans="2:8" ht="24" customHeight="1">
      <c r="B91" s="17" t="s">
        <v>239</v>
      </c>
      <c r="C91" s="30" t="s">
        <v>240</v>
      </c>
      <c r="D91" s="30" t="s">
        <v>95</v>
      </c>
      <c r="E91" s="35" t="s">
        <v>130</v>
      </c>
      <c r="F91" s="30" t="s">
        <v>241</v>
      </c>
    </row>
    <row r="92" spans="2:8" ht="24" customHeight="1">
      <c r="B92" s="17" t="s">
        <v>242</v>
      </c>
      <c r="C92" s="30" t="s">
        <v>243</v>
      </c>
      <c r="D92" s="30" t="s">
        <v>95</v>
      </c>
      <c r="E92" s="35" t="s">
        <v>130</v>
      </c>
      <c r="F92" s="30" t="s">
        <v>241</v>
      </c>
    </row>
    <row r="93" spans="2:8" ht="24" customHeight="1">
      <c r="B93" s="17" t="s">
        <v>244</v>
      </c>
      <c r="C93" s="30" t="s">
        <v>245</v>
      </c>
      <c r="D93" s="30" t="s">
        <v>95</v>
      </c>
      <c r="E93" s="35" t="s">
        <v>130</v>
      </c>
      <c r="F93" s="30" t="s">
        <v>163</v>
      </c>
    </row>
    <row r="94" spans="2:8" ht="24" customHeight="1">
      <c r="B94" s="17" t="s">
        <v>246</v>
      </c>
      <c r="C94" s="30" t="s">
        <v>247</v>
      </c>
      <c r="D94" s="30" t="s">
        <v>248</v>
      </c>
      <c r="E94" s="35" t="s">
        <v>181</v>
      </c>
      <c r="F94" s="30" t="s">
        <v>249</v>
      </c>
    </row>
    <row r="95" spans="2:8">
      <c r="B95" s="17" t="s">
        <v>250</v>
      </c>
      <c r="C95" s="30" t="s">
        <v>233</v>
      </c>
      <c r="D95" s="30" t="s">
        <v>95</v>
      </c>
      <c r="E95" s="35" t="s">
        <v>130</v>
      </c>
      <c r="F95" s="30" t="s">
        <v>251</v>
      </c>
    </row>
    <row r="96" spans="2:8">
      <c r="B96" s="17" t="s">
        <v>252</v>
      </c>
      <c r="C96" s="26" t="s">
        <v>191</v>
      </c>
      <c r="D96" s="30" t="s">
        <v>95</v>
      </c>
      <c r="E96" s="35" t="s">
        <v>130</v>
      </c>
      <c r="F96" s="30" t="s">
        <v>253</v>
      </c>
    </row>
    <row r="97" spans="2:6" ht="24" customHeight="1">
      <c r="B97" s="17" t="s">
        <v>254</v>
      </c>
      <c r="C97" s="30" t="s">
        <v>243</v>
      </c>
      <c r="D97" s="30" t="s">
        <v>95</v>
      </c>
      <c r="E97" s="35" t="s">
        <v>130</v>
      </c>
      <c r="F97" s="30" t="s">
        <v>255</v>
      </c>
    </row>
    <row r="98" spans="2:6">
      <c r="B98" s="17" t="s">
        <v>256</v>
      </c>
      <c r="C98" s="26" t="s">
        <v>227</v>
      </c>
      <c r="D98" s="30" t="s">
        <v>95</v>
      </c>
      <c r="E98" s="35" t="s">
        <v>130</v>
      </c>
      <c r="F98" s="30" t="s">
        <v>257</v>
      </c>
    </row>
    <row r="99" spans="2:6">
      <c r="B99" s="17" t="s">
        <v>258</v>
      </c>
      <c r="C99" s="26" t="s">
        <v>195</v>
      </c>
      <c r="D99" s="30" t="s">
        <v>95</v>
      </c>
      <c r="E99" s="35" t="s">
        <v>130</v>
      </c>
      <c r="F99" s="30" t="s">
        <v>192</v>
      </c>
    </row>
    <row r="100" spans="2:6">
      <c r="B100" s="17" t="s">
        <v>259</v>
      </c>
      <c r="C100" s="26" t="s">
        <v>231</v>
      </c>
      <c r="D100" s="30" t="s">
        <v>95</v>
      </c>
      <c r="E100" s="35" t="s">
        <v>130</v>
      </c>
      <c r="F100" s="30" t="s">
        <v>196</v>
      </c>
    </row>
    <row r="101" spans="2:6" ht="24" customHeight="1">
      <c r="B101" s="17" t="s">
        <v>260</v>
      </c>
      <c r="C101" s="30" t="s">
        <v>1007</v>
      </c>
      <c r="D101" s="30" t="s">
        <v>128</v>
      </c>
      <c r="E101" s="35" t="s">
        <v>261</v>
      </c>
      <c r="F101" s="30" t="s">
        <v>262</v>
      </c>
    </row>
    <row r="102" spans="2:6">
      <c r="B102" s="17" t="s">
        <v>263</v>
      </c>
      <c r="C102" s="30" t="s">
        <v>264</v>
      </c>
      <c r="D102" s="30" t="s">
        <v>95</v>
      </c>
      <c r="E102" s="35" t="s">
        <v>265</v>
      </c>
      <c r="F102" s="30" t="s">
        <v>251</v>
      </c>
    </row>
    <row r="103" spans="2:6">
      <c r="B103" s="17" t="s">
        <v>266</v>
      </c>
      <c r="C103" s="26" t="s">
        <v>267</v>
      </c>
      <c r="D103" s="30" t="s">
        <v>95</v>
      </c>
      <c r="E103" s="35" t="s">
        <v>130</v>
      </c>
      <c r="F103" s="30" t="s">
        <v>177</v>
      </c>
    </row>
    <row r="104" spans="2:6">
      <c r="B104" s="17" t="s">
        <v>268</v>
      </c>
      <c r="C104" s="30" t="s">
        <v>233</v>
      </c>
      <c r="D104" s="30" t="s">
        <v>95</v>
      </c>
      <c r="E104" s="35" t="s">
        <v>130</v>
      </c>
      <c r="F104" s="30" t="s">
        <v>269</v>
      </c>
    </row>
    <row r="105" spans="2:6">
      <c r="B105" s="17" t="s">
        <v>270</v>
      </c>
      <c r="C105" s="30" t="s">
        <v>227</v>
      </c>
      <c r="D105" s="30" t="s">
        <v>95</v>
      </c>
      <c r="E105" s="35" t="s">
        <v>130</v>
      </c>
      <c r="F105" s="30" t="s">
        <v>204</v>
      </c>
    </row>
    <row r="106" spans="2:6">
      <c r="B106" s="17" t="s">
        <v>271</v>
      </c>
      <c r="C106" s="26" t="s">
        <v>227</v>
      </c>
      <c r="D106" s="30" t="s">
        <v>95</v>
      </c>
      <c r="E106" s="35" t="s">
        <v>130</v>
      </c>
      <c r="F106" s="30" t="s">
        <v>225</v>
      </c>
    </row>
    <row r="107" spans="2:6">
      <c r="B107" s="17" t="s">
        <v>272</v>
      </c>
      <c r="C107" s="26" t="s">
        <v>227</v>
      </c>
      <c r="D107" s="30" t="s">
        <v>95</v>
      </c>
      <c r="E107" s="35" t="s">
        <v>130</v>
      </c>
      <c r="F107" s="30" t="s">
        <v>177</v>
      </c>
    </row>
    <row r="108" spans="2:6">
      <c r="B108" s="17" t="s">
        <v>273</v>
      </c>
      <c r="C108" s="26" t="s">
        <v>223</v>
      </c>
      <c r="D108" s="30" t="s">
        <v>95</v>
      </c>
      <c r="E108" s="35" t="s">
        <v>130</v>
      </c>
      <c r="F108" s="30" t="s">
        <v>192</v>
      </c>
    </row>
    <row r="109" spans="2:6" ht="24" customHeight="1">
      <c r="B109" s="17" t="s">
        <v>274</v>
      </c>
      <c r="C109" s="30" t="s">
        <v>275</v>
      </c>
      <c r="D109" s="30" t="s">
        <v>202</v>
      </c>
      <c r="E109" s="35" t="s">
        <v>187</v>
      </c>
      <c r="F109" s="30" t="s">
        <v>276</v>
      </c>
    </row>
    <row r="110" spans="2:6">
      <c r="B110" s="17" t="s">
        <v>277</v>
      </c>
      <c r="C110" s="26" t="s">
        <v>191</v>
      </c>
      <c r="D110" s="30" t="s">
        <v>95</v>
      </c>
      <c r="E110" s="35" t="s">
        <v>130</v>
      </c>
      <c r="F110" s="30" t="s">
        <v>253</v>
      </c>
    </row>
    <row r="111" spans="2:6">
      <c r="B111" s="17" t="s">
        <v>278</v>
      </c>
      <c r="C111" s="30" t="s">
        <v>279</v>
      </c>
      <c r="D111" s="30" t="s">
        <v>95</v>
      </c>
      <c r="E111" s="35" t="s">
        <v>265</v>
      </c>
      <c r="F111" s="30" t="s">
        <v>251</v>
      </c>
    </row>
    <row r="112" spans="2:6">
      <c r="B112" s="17" t="s">
        <v>280</v>
      </c>
      <c r="C112" s="26" t="s">
        <v>195</v>
      </c>
      <c r="D112" s="30" t="s">
        <v>95</v>
      </c>
      <c r="E112" s="35" t="s">
        <v>130</v>
      </c>
      <c r="F112" s="30" t="s">
        <v>257</v>
      </c>
    </row>
    <row r="113" spans="2:6">
      <c r="B113" s="17" t="s">
        <v>281</v>
      </c>
      <c r="C113" s="26" t="s">
        <v>282</v>
      </c>
      <c r="D113" s="30" t="s">
        <v>95</v>
      </c>
      <c r="E113" s="35" t="s">
        <v>130</v>
      </c>
      <c r="F113" s="30" t="s">
        <v>177</v>
      </c>
    </row>
    <row r="114" spans="2:6">
      <c r="B114" s="17" t="s">
        <v>283</v>
      </c>
      <c r="C114" s="30" t="s">
        <v>227</v>
      </c>
      <c r="D114" s="30" t="s">
        <v>95</v>
      </c>
      <c r="E114" s="35" t="s">
        <v>130</v>
      </c>
      <c r="F114" s="30" t="s">
        <v>192</v>
      </c>
    </row>
    <row r="115" spans="2:6">
      <c r="B115" s="17" t="s">
        <v>284</v>
      </c>
      <c r="C115" s="30" t="s">
        <v>231</v>
      </c>
      <c r="D115" s="30" t="s">
        <v>95</v>
      </c>
      <c r="E115" s="35" t="s">
        <v>130</v>
      </c>
      <c r="F115" s="30" t="s">
        <v>192</v>
      </c>
    </row>
    <row r="116" spans="2:6">
      <c r="B116" s="17" t="s">
        <v>285</v>
      </c>
      <c r="C116" s="26" t="s">
        <v>191</v>
      </c>
      <c r="D116" s="30" t="s">
        <v>95</v>
      </c>
      <c r="E116" s="35" t="s">
        <v>130</v>
      </c>
      <c r="F116" s="30" t="s">
        <v>196</v>
      </c>
    </row>
    <row r="117" spans="2:6" ht="24" customHeight="1">
      <c r="B117" s="17" t="s">
        <v>286</v>
      </c>
      <c r="C117" s="30" t="s">
        <v>287</v>
      </c>
      <c r="D117" s="30" t="s">
        <v>121</v>
      </c>
      <c r="E117" s="35" t="s">
        <v>181</v>
      </c>
      <c r="F117" s="30" t="s">
        <v>253</v>
      </c>
    </row>
    <row r="118" spans="2:6">
      <c r="B118" s="17" t="s">
        <v>288</v>
      </c>
      <c r="C118" s="30" t="s">
        <v>279</v>
      </c>
      <c r="D118" s="30" t="s">
        <v>95</v>
      </c>
      <c r="E118" s="35" t="s">
        <v>130</v>
      </c>
      <c r="F118" s="30" t="s">
        <v>251</v>
      </c>
    </row>
    <row r="119" spans="2:6">
      <c r="B119" s="17" t="s">
        <v>289</v>
      </c>
      <c r="C119" s="26" t="s">
        <v>231</v>
      </c>
      <c r="D119" s="30" t="s">
        <v>95</v>
      </c>
      <c r="E119" s="35" t="s">
        <v>130</v>
      </c>
      <c r="F119" s="30" t="s">
        <v>253</v>
      </c>
    </row>
    <row r="120" spans="2:6">
      <c r="B120" s="17" t="s">
        <v>290</v>
      </c>
      <c r="C120" s="26" t="s">
        <v>291</v>
      </c>
      <c r="D120" s="30" t="s">
        <v>95</v>
      </c>
      <c r="E120" s="35" t="s">
        <v>130</v>
      </c>
      <c r="F120" s="30" t="s">
        <v>192</v>
      </c>
    </row>
    <row r="121" spans="2:6">
      <c r="B121" s="17" t="s">
        <v>292</v>
      </c>
      <c r="C121" s="26" t="s">
        <v>227</v>
      </c>
      <c r="D121" s="30" t="s">
        <v>95</v>
      </c>
      <c r="E121" s="35" t="s">
        <v>130</v>
      </c>
      <c r="F121" s="30" t="s">
        <v>196</v>
      </c>
    </row>
    <row r="122" spans="2:6">
      <c r="B122" s="17" t="s">
        <v>293</v>
      </c>
      <c r="C122" s="26" t="s">
        <v>195</v>
      </c>
      <c r="D122" s="30" t="s">
        <v>95</v>
      </c>
      <c r="E122" s="35" t="s">
        <v>130</v>
      </c>
      <c r="F122" s="30" t="s">
        <v>228</v>
      </c>
    </row>
    <row r="123" spans="2:6" ht="24" customHeight="1">
      <c r="B123" s="17" t="s">
        <v>294</v>
      </c>
      <c r="C123" s="30" t="s">
        <v>295</v>
      </c>
      <c r="D123" s="30" t="s">
        <v>216</v>
      </c>
      <c r="E123" s="35" t="s">
        <v>181</v>
      </c>
      <c r="F123" s="30" t="s">
        <v>296</v>
      </c>
    </row>
    <row r="124" spans="2:6">
      <c r="B124" s="17" t="s">
        <v>297</v>
      </c>
      <c r="C124" s="26" t="s">
        <v>195</v>
      </c>
      <c r="D124" s="30" t="s">
        <v>95</v>
      </c>
      <c r="E124" s="35" t="s">
        <v>130</v>
      </c>
      <c r="F124" s="30" t="s">
        <v>225</v>
      </c>
    </row>
    <row r="125" spans="2:6">
      <c r="B125" s="17" t="s">
        <v>298</v>
      </c>
      <c r="C125" s="26" t="s">
        <v>231</v>
      </c>
      <c r="D125" s="30" t="s">
        <v>95</v>
      </c>
      <c r="E125" s="35" t="s">
        <v>130</v>
      </c>
      <c r="F125" s="30" t="s">
        <v>257</v>
      </c>
    </row>
    <row r="126" spans="2:6">
      <c r="B126" s="17" t="s">
        <v>299</v>
      </c>
      <c r="C126" s="26" t="s">
        <v>300</v>
      </c>
      <c r="D126" s="30" t="s">
        <v>95</v>
      </c>
      <c r="E126" s="35" t="s">
        <v>130</v>
      </c>
      <c r="F126" s="30" t="s">
        <v>241</v>
      </c>
    </row>
    <row r="127" spans="2:6">
      <c r="B127" s="17" t="s">
        <v>301</v>
      </c>
      <c r="C127" s="26" t="s">
        <v>231</v>
      </c>
      <c r="D127" s="30" t="s">
        <v>95</v>
      </c>
      <c r="E127" s="35" t="s">
        <v>130</v>
      </c>
      <c r="F127" s="30" t="s">
        <v>228</v>
      </c>
    </row>
    <row r="128" spans="2:6" ht="24" customHeight="1">
      <c r="B128" s="17" t="s">
        <v>302</v>
      </c>
      <c r="C128" s="26" t="s">
        <v>227</v>
      </c>
      <c r="D128" s="30" t="s">
        <v>95</v>
      </c>
      <c r="E128" s="35" t="s">
        <v>130</v>
      </c>
      <c r="F128" s="30" t="s">
        <v>303</v>
      </c>
    </row>
    <row r="129" spans="2:6">
      <c r="B129" s="17" t="s">
        <v>304</v>
      </c>
      <c r="C129" s="30" t="s">
        <v>305</v>
      </c>
      <c r="D129" s="30" t="s">
        <v>123</v>
      </c>
      <c r="E129" s="35" t="s">
        <v>130</v>
      </c>
      <c r="F129" s="30" t="s">
        <v>306</v>
      </c>
    </row>
    <row r="130" spans="2:6">
      <c r="B130" s="17" t="s">
        <v>307</v>
      </c>
      <c r="C130" s="30" t="s">
        <v>223</v>
      </c>
      <c r="D130" s="30" t="s">
        <v>95</v>
      </c>
      <c r="E130" s="35" t="s">
        <v>130</v>
      </c>
      <c r="F130" s="30" t="s">
        <v>308</v>
      </c>
    </row>
    <row r="131" spans="2:6">
      <c r="B131" s="17" t="s">
        <v>309</v>
      </c>
      <c r="C131" s="26" t="s">
        <v>195</v>
      </c>
      <c r="D131" s="30" t="s">
        <v>95</v>
      </c>
      <c r="E131" s="35" t="s">
        <v>130</v>
      </c>
      <c r="F131" s="30" t="s">
        <v>253</v>
      </c>
    </row>
    <row r="132" spans="2:6">
      <c r="B132" s="17" t="s">
        <v>310</v>
      </c>
      <c r="C132" s="26" t="s">
        <v>227</v>
      </c>
      <c r="D132" s="30" t="s">
        <v>95</v>
      </c>
      <c r="E132" s="35" t="s">
        <v>130</v>
      </c>
      <c r="F132" s="30" t="s">
        <v>253</v>
      </c>
    </row>
    <row r="133" spans="2:6">
      <c r="B133" s="17" t="s">
        <v>311</v>
      </c>
      <c r="C133" s="30" t="s">
        <v>312</v>
      </c>
      <c r="D133" s="30" t="s">
        <v>168</v>
      </c>
      <c r="E133" s="35" t="s">
        <v>181</v>
      </c>
      <c r="F133" s="30" t="s">
        <v>313</v>
      </c>
    </row>
    <row r="134" spans="2:6">
      <c r="B134" s="17" t="s">
        <v>314</v>
      </c>
      <c r="C134" s="26" t="s">
        <v>223</v>
      </c>
      <c r="D134" s="30" t="s">
        <v>95</v>
      </c>
      <c r="E134" s="35" t="s">
        <v>130</v>
      </c>
      <c r="F134" s="30" t="s">
        <v>257</v>
      </c>
    </row>
    <row r="135" spans="2:6" ht="24" customHeight="1">
      <c r="B135" s="17" t="s">
        <v>315</v>
      </c>
      <c r="C135" s="30" t="s">
        <v>243</v>
      </c>
      <c r="D135" s="30" t="s">
        <v>95</v>
      </c>
      <c r="E135" s="35" t="s">
        <v>130</v>
      </c>
      <c r="F135" s="30" t="s">
        <v>316</v>
      </c>
    </row>
    <row r="136" spans="2:6">
      <c r="B136" s="17" t="s">
        <v>317</v>
      </c>
      <c r="C136" s="26" t="s">
        <v>318</v>
      </c>
      <c r="D136" s="30" t="s">
        <v>95</v>
      </c>
      <c r="E136" s="35" t="s">
        <v>130</v>
      </c>
      <c r="F136" s="30" t="s">
        <v>196</v>
      </c>
    </row>
    <row r="137" spans="2:6">
      <c r="B137" s="17" t="s">
        <v>319</v>
      </c>
      <c r="C137" s="26" t="s">
        <v>223</v>
      </c>
      <c r="D137" s="30" t="s">
        <v>95</v>
      </c>
      <c r="E137" s="35" t="s">
        <v>130</v>
      </c>
      <c r="F137" s="30" t="s">
        <v>228</v>
      </c>
    </row>
    <row r="138" spans="2:6" ht="24" customHeight="1">
      <c r="B138" s="17" t="s">
        <v>320</v>
      </c>
      <c r="C138" s="30" t="s">
        <v>321</v>
      </c>
      <c r="D138" s="30" t="s">
        <v>95</v>
      </c>
      <c r="E138" s="35" t="s">
        <v>130</v>
      </c>
      <c r="F138" s="30" t="s">
        <v>255</v>
      </c>
    </row>
    <row r="139" spans="2:6" ht="24" customHeight="1">
      <c r="B139" s="17" t="s">
        <v>322</v>
      </c>
      <c r="C139" s="26" t="s">
        <v>323</v>
      </c>
      <c r="D139" s="30" t="s">
        <v>95</v>
      </c>
      <c r="E139" s="35" t="s">
        <v>130</v>
      </c>
      <c r="F139" s="30" t="s">
        <v>255</v>
      </c>
    </row>
    <row r="140" spans="2:6" ht="24" customHeight="1">
      <c r="B140" s="17" t="s">
        <v>324</v>
      </c>
      <c r="C140" s="26" t="s">
        <v>321</v>
      </c>
      <c r="D140" s="30" t="s">
        <v>95</v>
      </c>
      <c r="E140" s="35" t="s">
        <v>130</v>
      </c>
      <c r="F140" s="30" t="s">
        <v>269</v>
      </c>
    </row>
    <row r="141" spans="2:6">
      <c r="B141" s="17" t="s">
        <v>325</v>
      </c>
      <c r="C141" s="30" t="s">
        <v>318</v>
      </c>
      <c r="D141" s="30" t="s">
        <v>95</v>
      </c>
      <c r="E141" s="35" t="s">
        <v>130</v>
      </c>
      <c r="F141" s="30" t="s">
        <v>204</v>
      </c>
    </row>
    <row r="142" spans="2:6">
      <c r="B142" s="17" t="s">
        <v>326</v>
      </c>
      <c r="C142" s="30" t="s">
        <v>231</v>
      </c>
      <c r="D142" s="30" t="s">
        <v>95</v>
      </c>
      <c r="E142" s="35" t="s">
        <v>130</v>
      </c>
      <c r="F142" s="30" t="s">
        <v>204</v>
      </c>
    </row>
    <row r="143" spans="2:6">
      <c r="B143" s="17" t="s">
        <v>327</v>
      </c>
      <c r="C143" s="30" t="s">
        <v>328</v>
      </c>
      <c r="D143" s="30" t="s">
        <v>95</v>
      </c>
      <c r="E143" s="35" t="s">
        <v>130</v>
      </c>
      <c r="F143" s="30" t="s">
        <v>225</v>
      </c>
    </row>
    <row r="144" spans="2:6">
      <c r="B144" s="17" t="s">
        <v>329</v>
      </c>
      <c r="C144" s="26" t="s">
        <v>330</v>
      </c>
      <c r="D144" s="30" t="s">
        <v>95</v>
      </c>
      <c r="E144" s="35" t="s">
        <v>130</v>
      </c>
      <c r="F144" s="30" t="s">
        <v>253</v>
      </c>
    </row>
    <row r="145" spans="2:6">
      <c r="B145" s="17" t="s">
        <v>331</v>
      </c>
      <c r="C145" s="26" t="s">
        <v>223</v>
      </c>
      <c r="D145" s="30" t="s">
        <v>95</v>
      </c>
      <c r="E145" s="35" t="s">
        <v>130</v>
      </c>
      <c r="F145" s="30" t="s">
        <v>253</v>
      </c>
    </row>
    <row r="146" spans="2:6">
      <c r="B146" s="17" t="s">
        <v>332</v>
      </c>
      <c r="C146" s="26" t="s">
        <v>334</v>
      </c>
      <c r="D146" s="30" t="s">
        <v>95</v>
      </c>
      <c r="E146" s="35" t="s">
        <v>130</v>
      </c>
      <c r="F146" s="30" t="s">
        <v>257</v>
      </c>
    </row>
    <row r="147" spans="2:6">
      <c r="B147" s="17" t="s">
        <v>333</v>
      </c>
      <c r="C147" s="26" t="s">
        <v>334</v>
      </c>
      <c r="D147" s="30" t="s">
        <v>95</v>
      </c>
      <c r="E147" s="35" t="s">
        <v>130</v>
      </c>
      <c r="F147" s="30" t="s">
        <v>177</v>
      </c>
    </row>
    <row r="148" spans="2:6">
      <c r="B148" s="17" t="s">
        <v>335</v>
      </c>
      <c r="C148" s="26" t="s">
        <v>336</v>
      </c>
      <c r="D148" s="30" t="s">
        <v>95</v>
      </c>
      <c r="E148" s="35" t="s">
        <v>130</v>
      </c>
      <c r="F148" s="30" t="s">
        <v>177</v>
      </c>
    </row>
    <row r="149" spans="2:6">
      <c r="B149" s="17" t="s">
        <v>337</v>
      </c>
      <c r="C149" s="26" t="s">
        <v>338</v>
      </c>
      <c r="D149" s="30" t="s">
        <v>95</v>
      </c>
      <c r="E149" s="35" t="s">
        <v>130</v>
      </c>
      <c r="F149" s="30" t="s">
        <v>177</v>
      </c>
    </row>
    <row r="150" spans="2:6">
      <c r="B150" s="17" t="s">
        <v>339</v>
      </c>
      <c r="C150" s="30" t="s">
        <v>340</v>
      </c>
      <c r="D150" s="30" t="s">
        <v>95</v>
      </c>
      <c r="E150" s="35" t="s">
        <v>130</v>
      </c>
      <c r="F150" s="30" t="s">
        <v>341</v>
      </c>
    </row>
    <row r="151" spans="2:6" ht="24" customHeight="1">
      <c r="B151" s="17" t="s">
        <v>342</v>
      </c>
      <c r="C151" s="30" t="s">
        <v>323</v>
      </c>
      <c r="D151" s="30" t="s">
        <v>95</v>
      </c>
      <c r="E151" s="35" t="s">
        <v>130</v>
      </c>
      <c r="F151" s="30" t="s">
        <v>341</v>
      </c>
    </row>
    <row r="152" spans="2:6">
      <c r="B152" s="17" t="s">
        <v>343</v>
      </c>
      <c r="C152" s="30" t="s">
        <v>344</v>
      </c>
      <c r="D152" s="30" t="s">
        <v>95</v>
      </c>
      <c r="E152" s="35" t="s">
        <v>130</v>
      </c>
      <c r="F152" s="30" t="s">
        <v>241</v>
      </c>
    </row>
    <row r="153" spans="2:6">
      <c r="B153" s="17" t="s">
        <v>345</v>
      </c>
      <c r="C153" s="26" t="s">
        <v>318</v>
      </c>
      <c r="D153" s="30" t="s">
        <v>95</v>
      </c>
      <c r="E153" s="35" t="s">
        <v>130</v>
      </c>
      <c r="F153" s="30" t="s">
        <v>241</v>
      </c>
    </row>
    <row r="154" spans="2:6">
      <c r="B154" s="17" t="s">
        <v>346</v>
      </c>
      <c r="C154" s="26" t="s">
        <v>227</v>
      </c>
      <c r="D154" s="30" t="s">
        <v>95</v>
      </c>
      <c r="E154" s="35" t="s">
        <v>130</v>
      </c>
      <c r="F154" s="30" t="s">
        <v>241</v>
      </c>
    </row>
    <row r="155" spans="2:6">
      <c r="B155" s="17" t="s">
        <v>347</v>
      </c>
      <c r="C155" s="26" t="s">
        <v>231</v>
      </c>
      <c r="D155" s="30" t="s">
        <v>95</v>
      </c>
      <c r="E155" s="35" t="s">
        <v>130</v>
      </c>
      <c r="F155" s="30" t="s">
        <v>241</v>
      </c>
    </row>
    <row r="156" spans="2:6">
      <c r="B156" s="17" t="s">
        <v>348</v>
      </c>
      <c r="C156" s="30" t="s">
        <v>349</v>
      </c>
      <c r="D156" s="30" t="s">
        <v>350</v>
      </c>
      <c r="E156" s="35" t="s">
        <v>351</v>
      </c>
      <c r="F156" s="30" t="s">
        <v>352</v>
      </c>
    </row>
    <row r="157" spans="2:6">
      <c r="B157" s="17" t="s">
        <v>353</v>
      </c>
      <c r="C157" s="30" t="s">
        <v>354</v>
      </c>
      <c r="D157" s="30" t="s">
        <v>350</v>
      </c>
      <c r="E157" s="35" t="s">
        <v>351</v>
      </c>
      <c r="F157" s="30" t="s">
        <v>225</v>
      </c>
    </row>
    <row r="158" spans="2:6">
      <c r="B158" s="17" t="s">
        <v>355</v>
      </c>
      <c r="C158" s="30" t="s">
        <v>356</v>
      </c>
      <c r="D158" s="30" t="s">
        <v>125</v>
      </c>
      <c r="E158" s="35" t="s">
        <v>130</v>
      </c>
      <c r="F158" s="30" t="s">
        <v>225</v>
      </c>
    </row>
    <row r="159" spans="2:6" ht="24" customHeight="1">
      <c r="B159" s="17" t="s">
        <v>357</v>
      </c>
      <c r="C159" s="30" t="s">
        <v>1008</v>
      </c>
      <c r="D159" s="30" t="s">
        <v>216</v>
      </c>
      <c r="E159" s="35" t="s">
        <v>181</v>
      </c>
      <c r="F159" s="30" t="s">
        <v>358</v>
      </c>
    </row>
    <row r="160" spans="2:6" ht="24" customHeight="1">
      <c r="B160" s="17" t="s">
        <v>359</v>
      </c>
      <c r="C160" s="30" t="s">
        <v>240</v>
      </c>
      <c r="D160" s="30" t="s">
        <v>95</v>
      </c>
      <c r="E160" s="35" t="s">
        <v>130</v>
      </c>
      <c r="F160" s="30" t="s">
        <v>316</v>
      </c>
    </row>
    <row r="161" spans="2:6" ht="24" customHeight="1">
      <c r="B161" s="17" t="s">
        <v>360</v>
      </c>
      <c r="C161" s="30" t="s">
        <v>1009</v>
      </c>
      <c r="D161" s="30" t="s">
        <v>361</v>
      </c>
      <c r="E161" s="35" t="s">
        <v>181</v>
      </c>
      <c r="F161" s="30" t="s">
        <v>358</v>
      </c>
    </row>
    <row r="162" spans="2:6">
      <c r="B162" s="17" t="s">
        <v>362</v>
      </c>
      <c r="C162" s="26" t="s">
        <v>330</v>
      </c>
      <c r="D162" s="30" t="s">
        <v>95</v>
      </c>
      <c r="E162" s="35" t="s">
        <v>130</v>
      </c>
      <c r="F162" s="30" t="s">
        <v>192</v>
      </c>
    </row>
    <row r="163" spans="2:6" ht="24" customHeight="1">
      <c r="B163" s="17" t="s">
        <v>363</v>
      </c>
      <c r="C163" s="30" t="s">
        <v>364</v>
      </c>
      <c r="D163" s="30" t="s">
        <v>365</v>
      </c>
      <c r="E163" s="35" t="s">
        <v>130</v>
      </c>
      <c r="F163" s="30" t="s">
        <v>177</v>
      </c>
    </row>
    <row r="164" spans="2:6">
      <c r="B164" s="17" t="s">
        <v>366</v>
      </c>
      <c r="C164" s="30" t="s">
        <v>367</v>
      </c>
      <c r="D164" s="30" t="s">
        <v>125</v>
      </c>
      <c r="E164" s="35" t="s">
        <v>181</v>
      </c>
      <c r="F164" s="30" t="s">
        <v>352</v>
      </c>
    </row>
    <row r="165" spans="2:6">
      <c r="B165" s="17" t="s">
        <v>368</v>
      </c>
      <c r="C165" s="30" t="s">
        <v>369</v>
      </c>
      <c r="D165" s="30" t="s">
        <v>125</v>
      </c>
      <c r="E165" s="35" t="s">
        <v>181</v>
      </c>
      <c r="F165" s="30" t="s">
        <v>352</v>
      </c>
    </row>
    <row r="166" spans="2:6">
      <c r="B166" s="17" t="s">
        <v>370</v>
      </c>
      <c r="C166" s="30" t="s">
        <v>371</v>
      </c>
      <c r="D166" s="30" t="s">
        <v>125</v>
      </c>
      <c r="E166" s="35" t="s">
        <v>181</v>
      </c>
      <c r="F166" s="30" t="s">
        <v>352</v>
      </c>
    </row>
    <row r="167" spans="2:6">
      <c r="B167" s="17" t="s">
        <v>372</v>
      </c>
      <c r="C167" s="26" t="s">
        <v>231</v>
      </c>
      <c r="D167" s="30" t="s">
        <v>95</v>
      </c>
      <c r="E167" s="35" t="s">
        <v>130</v>
      </c>
      <c r="F167" s="30" t="s">
        <v>192</v>
      </c>
    </row>
    <row r="168" spans="2:6">
      <c r="B168" s="17" t="s">
        <v>373</v>
      </c>
      <c r="C168" s="26" t="s">
        <v>334</v>
      </c>
      <c r="D168" s="30" t="s">
        <v>95</v>
      </c>
      <c r="E168" s="35" t="s">
        <v>130</v>
      </c>
      <c r="F168" s="30" t="s">
        <v>228</v>
      </c>
    </row>
    <row r="169" spans="2:6" ht="24" customHeight="1">
      <c r="B169" s="17" t="s">
        <v>374</v>
      </c>
      <c r="C169" s="26" t="s">
        <v>375</v>
      </c>
      <c r="D169" s="30" t="s">
        <v>95</v>
      </c>
      <c r="E169" s="35" t="s">
        <v>130</v>
      </c>
      <c r="F169" s="30" t="s">
        <v>163</v>
      </c>
    </row>
    <row r="170" spans="2:6" ht="24" customHeight="1">
      <c r="B170" s="17" t="s">
        <v>376</v>
      </c>
      <c r="C170" s="26" t="s">
        <v>377</v>
      </c>
      <c r="D170" s="30" t="s">
        <v>216</v>
      </c>
      <c r="E170" s="35" t="s">
        <v>181</v>
      </c>
      <c r="F170" s="30" t="s">
        <v>378</v>
      </c>
    </row>
    <row r="171" spans="2:6">
      <c r="B171" s="17" t="s">
        <v>379</v>
      </c>
      <c r="C171" s="26" t="s">
        <v>380</v>
      </c>
      <c r="D171" s="30" t="s">
        <v>350</v>
      </c>
      <c r="E171" s="35" t="s">
        <v>351</v>
      </c>
      <c r="F171" s="30" t="s">
        <v>212</v>
      </c>
    </row>
    <row r="172" spans="2:6">
      <c r="B172" s="17" t="s">
        <v>381</v>
      </c>
      <c r="C172" s="26" t="s">
        <v>382</v>
      </c>
      <c r="D172" s="30" t="s">
        <v>350</v>
      </c>
      <c r="E172" s="35" t="s">
        <v>351</v>
      </c>
      <c r="F172" s="30" t="s">
        <v>383</v>
      </c>
    </row>
    <row r="173" spans="2:6">
      <c r="B173" s="17" t="s">
        <v>384</v>
      </c>
      <c r="C173" s="26" t="s">
        <v>191</v>
      </c>
      <c r="D173" s="30" t="s">
        <v>95</v>
      </c>
      <c r="E173" s="32" t="s">
        <v>385</v>
      </c>
      <c r="F173" s="30" t="s">
        <v>225</v>
      </c>
    </row>
    <row r="174" spans="2:6">
      <c r="B174" s="17" t="s">
        <v>386</v>
      </c>
      <c r="C174" s="26" t="s">
        <v>387</v>
      </c>
      <c r="D174" s="30" t="s">
        <v>350</v>
      </c>
      <c r="E174" s="35" t="s">
        <v>351</v>
      </c>
      <c r="F174" s="30" t="s">
        <v>388</v>
      </c>
    </row>
    <row r="175" spans="2:6" ht="24" customHeight="1">
      <c r="B175" s="17" t="s">
        <v>389</v>
      </c>
      <c r="C175" s="26" t="s">
        <v>390</v>
      </c>
      <c r="D175" s="30" t="s">
        <v>248</v>
      </c>
      <c r="E175" s="35" t="s">
        <v>187</v>
      </c>
      <c r="F175" s="30" t="s">
        <v>276</v>
      </c>
    </row>
    <row r="176" spans="2:6">
      <c r="B176" s="17" t="s">
        <v>391</v>
      </c>
      <c r="C176" s="26" t="s">
        <v>215</v>
      </c>
      <c r="D176" s="30" t="s">
        <v>216</v>
      </c>
      <c r="E176" s="35" t="s">
        <v>181</v>
      </c>
      <c r="F176" s="30" t="s">
        <v>253</v>
      </c>
    </row>
    <row r="177" spans="2:6" ht="24" customHeight="1">
      <c r="B177" s="17" t="s">
        <v>392</v>
      </c>
      <c r="C177" s="26" t="s">
        <v>393</v>
      </c>
      <c r="D177" s="30" t="s">
        <v>394</v>
      </c>
      <c r="E177" s="35" t="s">
        <v>181</v>
      </c>
      <c r="F177" s="30" t="s">
        <v>395</v>
      </c>
    </row>
    <row r="178" spans="2:6">
      <c r="B178" s="17" t="s">
        <v>396</v>
      </c>
      <c r="C178" s="26" t="s">
        <v>318</v>
      </c>
      <c r="D178" s="30" t="s">
        <v>95</v>
      </c>
      <c r="E178" s="35" t="s">
        <v>130</v>
      </c>
      <c r="F178" s="30" t="s">
        <v>241</v>
      </c>
    </row>
    <row r="179" spans="2:6">
      <c r="B179" s="17" t="s">
        <v>397</v>
      </c>
      <c r="C179" s="26" t="s">
        <v>398</v>
      </c>
      <c r="D179" s="30" t="s">
        <v>394</v>
      </c>
      <c r="E179" s="32" t="s">
        <v>399</v>
      </c>
      <c r="F179" s="30" t="s">
        <v>196</v>
      </c>
    </row>
    <row r="180" spans="2:6">
      <c r="B180" s="17" t="s">
        <v>400</v>
      </c>
      <c r="C180" s="26" t="s">
        <v>223</v>
      </c>
      <c r="D180" s="30" t="s">
        <v>95</v>
      </c>
      <c r="E180" s="35" t="s">
        <v>130</v>
      </c>
      <c r="F180" s="30" t="s">
        <v>241</v>
      </c>
    </row>
    <row r="181" spans="2:6">
      <c r="B181" s="17" t="s">
        <v>401</v>
      </c>
      <c r="C181" s="26" t="s">
        <v>402</v>
      </c>
      <c r="D181" s="30" t="s">
        <v>394</v>
      </c>
      <c r="E181" s="32" t="s">
        <v>399</v>
      </c>
      <c r="F181" s="30" t="s">
        <v>196</v>
      </c>
    </row>
    <row r="182" spans="2:6">
      <c r="B182" s="17" t="s">
        <v>403</v>
      </c>
      <c r="C182" s="26" t="s">
        <v>191</v>
      </c>
      <c r="D182" s="30" t="s">
        <v>95</v>
      </c>
      <c r="E182" s="35" t="s">
        <v>130</v>
      </c>
      <c r="F182" s="30" t="s">
        <v>241</v>
      </c>
    </row>
    <row r="183" spans="2:6" ht="24" customHeight="1">
      <c r="B183" s="17" t="s">
        <v>404</v>
      </c>
      <c r="C183" s="26" t="s">
        <v>405</v>
      </c>
      <c r="D183" s="30" t="s">
        <v>128</v>
      </c>
      <c r="E183" s="35" t="s">
        <v>181</v>
      </c>
      <c r="F183" s="30" t="s">
        <v>406</v>
      </c>
    </row>
    <row r="184" spans="2:6">
      <c r="B184" s="17" t="s">
        <v>407</v>
      </c>
      <c r="C184" s="26" t="s">
        <v>408</v>
      </c>
      <c r="D184" s="30" t="s">
        <v>409</v>
      </c>
      <c r="E184" s="35" t="s">
        <v>410</v>
      </c>
      <c r="F184" s="30" t="s">
        <v>411</v>
      </c>
    </row>
    <row r="185" spans="2:6">
      <c r="B185" s="17" t="s">
        <v>412</v>
      </c>
      <c r="C185" s="26" t="s">
        <v>413</v>
      </c>
      <c r="D185" s="30" t="s">
        <v>126</v>
      </c>
      <c r="E185" s="35" t="s">
        <v>181</v>
      </c>
      <c r="F185" s="30" t="s">
        <v>414</v>
      </c>
    </row>
    <row r="186" spans="2:6" ht="24" customHeight="1">
      <c r="B186" s="17" t="s">
        <v>415</v>
      </c>
      <c r="C186" s="26" t="s">
        <v>416</v>
      </c>
      <c r="D186" s="30" t="s">
        <v>248</v>
      </c>
      <c r="E186" s="35" t="s">
        <v>181</v>
      </c>
      <c r="F186" s="30" t="s">
        <v>276</v>
      </c>
    </row>
    <row r="187" spans="2:6">
      <c r="B187" s="17" t="s">
        <v>417</v>
      </c>
      <c r="C187" s="30" t="s">
        <v>227</v>
      </c>
      <c r="D187" s="30" t="s">
        <v>95</v>
      </c>
      <c r="E187" s="33" t="s">
        <v>385</v>
      </c>
      <c r="F187" s="30" t="s">
        <v>225</v>
      </c>
    </row>
    <row r="188" spans="2:6">
      <c r="B188" s="17" t="s">
        <v>418</v>
      </c>
      <c r="C188" s="30" t="s">
        <v>279</v>
      </c>
      <c r="D188" s="30" t="s">
        <v>95</v>
      </c>
      <c r="E188" s="35" t="s">
        <v>130</v>
      </c>
      <c r="F188" s="30" t="s">
        <v>341</v>
      </c>
    </row>
    <row r="189" spans="2:6">
      <c r="B189" s="17" t="s">
        <v>419</v>
      </c>
      <c r="C189" s="26" t="s">
        <v>330</v>
      </c>
      <c r="D189" s="30" t="s">
        <v>95</v>
      </c>
      <c r="E189" s="35" t="s">
        <v>130</v>
      </c>
      <c r="F189" s="30" t="s">
        <v>241</v>
      </c>
    </row>
    <row r="190" spans="2:6" ht="24" customHeight="1">
      <c r="B190" s="17" t="s">
        <v>420</v>
      </c>
      <c r="C190" s="30" t="s">
        <v>421</v>
      </c>
      <c r="D190" s="30" t="s">
        <v>350</v>
      </c>
      <c r="E190" s="35" t="s">
        <v>181</v>
      </c>
      <c r="F190" s="30" t="s">
        <v>358</v>
      </c>
    </row>
    <row r="191" spans="2:6" ht="24" customHeight="1">
      <c r="B191" s="17" t="s">
        <v>422</v>
      </c>
      <c r="C191" s="30" t="s">
        <v>423</v>
      </c>
      <c r="D191" s="30" t="s">
        <v>95</v>
      </c>
      <c r="E191" s="35" t="s">
        <v>130</v>
      </c>
      <c r="F191" s="30" t="s">
        <v>316</v>
      </c>
    </row>
    <row r="192" spans="2:6" ht="24" customHeight="1">
      <c r="B192" s="17" t="s">
        <v>424</v>
      </c>
      <c r="C192" s="30" t="s">
        <v>425</v>
      </c>
      <c r="D192" s="30" t="s">
        <v>95</v>
      </c>
      <c r="E192" s="35" t="s">
        <v>130</v>
      </c>
      <c r="F192" s="30" t="s">
        <v>316</v>
      </c>
    </row>
    <row r="193" spans="2:6">
      <c r="B193" s="17" t="s">
        <v>426</v>
      </c>
      <c r="C193" s="26" t="s">
        <v>427</v>
      </c>
      <c r="D193" s="30" t="s">
        <v>95</v>
      </c>
      <c r="E193" s="35" t="s">
        <v>130</v>
      </c>
      <c r="F193" s="30" t="s">
        <v>192</v>
      </c>
    </row>
    <row r="194" spans="2:6" ht="24" customHeight="1">
      <c r="B194" s="17" t="s">
        <v>428</v>
      </c>
      <c r="C194" s="30" t="s">
        <v>429</v>
      </c>
      <c r="D194" s="30" t="s">
        <v>121</v>
      </c>
      <c r="E194" s="35" t="s">
        <v>181</v>
      </c>
      <c r="F194" s="30" t="s">
        <v>217</v>
      </c>
    </row>
    <row r="195" spans="2:6">
      <c r="B195" s="17" t="s">
        <v>430</v>
      </c>
      <c r="C195" s="26" t="s">
        <v>431</v>
      </c>
      <c r="D195" s="30" t="s">
        <v>126</v>
      </c>
      <c r="E195" s="35" t="s">
        <v>181</v>
      </c>
      <c r="F195" s="30" t="s">
        <v>432</v>
      </c>
    </row>
    <row r="196" spans="2:6">
      <c r="B196" s="17" t="s">
        <v>433</v>
      </c>
      <c r="C196" s="30" t="s">
        <v>434</v>
      </c>
      <c r="D196" s="30" t="s">
        <v>168</v>
      </c>
      <c r="E196" s="35" t="s">
        <v>351</v>
      </c>
      <c r="F196" s="30" t="s">
        <v>435</v>
      </c>
    </row>
    <row r="197" spans="2:6">
      <c r="B197" s="17" t="s">
        <v>436</v>
      </c>
      <c r="C197" s="26" t="s">
        <v>437</v>
      </c>
      <c r="D197" s="30" t="s">
        <v>95</v>
      </c>
      <c r="E197" s="35" t="s">
        <v>130</v>
      </c>
      <c r="F197" s="30" t="s">
        <v>196</v>
      </c>
    </row>
    <row r="198" spans="2:6">
      <c r="B198" s="17" t="s">
        <v>438</v>
      </c>
      <c r="C198" s="26" t="s">
        <v>336</v>
      </c>
      <c r="D198" s="30" t="s">
        <v>95</v>
      </c>
      <c r="E198" s="35" t="s">
        <v>130</v>
      </c>
      <c r="F198" s="30" t="s">
        <v>228</v>
      </c>
    </row>
    <row r="199" spans="2:6">
      <c r="B199" s="17" t="s">
        <v>439</v>
      </c>
      <c r="C199" s="26" t="s">
        <v>437</v>
      </c>
      <c r="D199" s="30" t="s">
        <v>95</v>
      </c>
      <c r="E199" s="35" t="s">
        <v>130</v>
      </c>
      <c r="F199" s="30" t="s">
        <v>228</v>
      </c>
    </row>
    <row r="200" spans="2:6" ht="24" customHeight="1">
      <c r="B200" s="17" t="s">
        <v>440</v>
      </c>
      <c r="C200" s="26" t="s">
        <v>195</v>
      </c>
      <c r="D200" s="30" t="s">
        <v>95</v>
      </c>
      <c r="E200" s="35" t="s">
        <v>130</v>
      </c>
      <c r="F200" s="30" t="s">
        <v>303</v>
      </c>
    </row>
    <row r="201" spans="2:6">
      <c r="B201" s="17" t="s">
        <v>441</v>
      </c>
      <c r="C201" s="30" t="s">
        <v>442</v>
      </c>
      <c r="D201" s="30" t="s">
        <v>168</v>
      </c>
      <c r="E201" s="35" t="s">
        <v>181</v>
      </c>
      <c r="F201" s="30" t="s">
        <v>443</v>
      </c>
    </row>
    <row r="202" spans="2:6">
      <c r="B202" s="17" t="s">
        <v>444</v>
      </c>
      <c r="C202" s="26" t="s">
        <v>445</v>
      </c>
      <c r="D202" s="30" t="s">
        <v>126</v>
      </c>
      <c r="E202" s="35" t="s">
        <v>130</v>
      </c>
      <c r="F202" s="30" t="s">
        <v>446</v>
      </c>
    </row>
    <row r="203" spans="2:6">
      <c r="B203" s="17" t="s">
        <v>447</v>
      </c>
      <c r="C203" s="30" t="s">
        <v>328</v>
      </c>
      <c r="D203" s="30" t="s">
        <v>95</v>
      </c>
      <c r="E203" s="35" t="s">
        <v>130</v>
      </c>
      <c r="F203" s="30" t="s">
        <v>225</v>
      </c>
    </row>
    <row r="204" spans="2:6">
      <c r="B204" s="17" t="s">
        <v>448</v>
      </c>
      <c r="C204" s="30" t="s">
        <v>449</v>
      </c>
      <c r="D204" s="30" t="s">
        <v>125</v>
      </c>
      <c r="E204" s="35" t="s">
        <v>181</v>
      </c>
      <c r="F204" s="30" t="s">
        <v>212</v>
      </c>
    </row>
    <row r="205" spans="2:6">
      <c r="B205" s="17" t="s">
        <v>450</v>
      </c>
      <c r="C205" s="30" t="s">
        <v>349</v>
      </c>
      <c r="D205" s="30" t="s">
        <v>350</v>
      </c>
      <c r="E205" s="35" t="s">
        <v>351</v>
      </c>
      <c r="F205" s="30" t="s">
        <v>192</v>
      </c>
    </row>
    <row r="206" spans="2:6">
      <c r="B206" s="17" t="s">
        <v>451</v>
      </c>
      <c r="C206" s="30" t="s">
        <v>452</v>
      </c>
      <c r="D206" s="30" t="s">
        <v>125</v>
      </c>
      <c r="E206" s="35" t="s">
        <v>181</v>
      </c>
      <c r="F206" s="30" t="s">
        <v>192</v>
      </c>
    </row>
    <row r="207" spans="2:6">
      <c r="B207" s="17" t="s">
        <v>453</v>
      </c>
      <c r="C207" s="26" t="s">
        <v>470</v>
      </c>
      <c r="D207" s="30" t="s">
        <v>95</v>
      </c>
      <c r="E207" s="35" t="s">
        <v>130</v>
      </c>
      <c r="F207" s="30" t="s">
        <v>257</v>
      </c>
    </row>
    <row r="208" spans="2:6" ht="24" customHeight="1">
      <c r="B208" s="17" t="s">
        <v>454</v>
      </c>
      <c r="C208" s="30" t="s">
        <v>323</v>
      </c>
      <c r="D208" s="30" t="s">
        <v>95</v>
      </c>
      <c r="E208" s="35" t="s">
        <v>130</v>
      </c>
      <c r="F208" s="30" t="s">
        <v>455</v>
      </c>
    </row>
    <row r="209" spans="2:6" ht="24" customHeight="1">
      <c r="B209" s="17" t="s">
        <v>456</v>
      </c>
      <c r="C209" s="30" t="s">
        <v>457</v>
      </c>
      <c r="D209" s="30" t="s">
        <v>216</v>
      </c>
      <c r="E209" s="35" t="s">
        <v>181</v>
      </c>
      <c r="F209" s="30" t="s">
        <v>458</v>
      </c>
    </row>
    <row r="210" spans="2:6" ht="24" customHeight="1">
      <c r="B210" s="17" t="s">
        <v>459</v>
      </c>
      <c r="C210" s="30" t="s">
        <v>460</v>
      </c>
      <c r="D210" s="30" t="s">
        <v>95</v>
      </c>
      <c r="E210" s="35" t="s">
        <v>130</v>
      </c>
      <c r="F210" s="30" t="s">
        <v>241</v>
      </c>
    </row>
    <row r="211" spans="2:6">
      <c r="B211" s="17" t="s">
        <v>461</v>
      </c>
      <c r="C211" s="30" t="s">
        <v>462</v>
      </c>
      <c r="D211" s="30" t="s">
        <v>216</v>
      </c>
      <c r="E211" s="35" t="s">
        <v>181</v>
      </c>
      <c r="F211" s="30" t="s">
        <v>463</v>
      </c>
    </row>
    <row r="212" spans="2:6">
      <c r="B212" s="17" t="s">
        <v>464</v>
      </c>
      <c r="C212" s="30" t="s">
        <v>233</v>
      </c>
      <c r="D212" s="30" t="s">
        <v>95</v>
      </c>
      <c r="E212" s="35" t="s">
        <v>130</v>
      </c>
      <c r="F212" s="30" t="s">
        <v>255</v>
      </c>
    </row>
    <row r="213" spans="2:6" ht="24" customHeight="1">
      <c r="B213" s="17" t="s">
        <v>465</v>
      </c>
      <c r="C213" s="30" t="s">
        <v>323</v>
      </c>
      <c r="D213" s="30" t="s">
        <v>95</v>
      </c>
      <c r="E213" s="35" t="s">
        <v>385</v>
      </c>
      <c r="F213" s="30" t="s">
        <v>269</v>
      </c>
    </row>
    <row r="214" spans="2:6">
      <c r="B214" s="17" t="s">
        <v>466</v>
      </c>
      <c r="C214" s="30" t="s">
        <v>334</v>
      </c>
      <c r="D214" s="30" t="s">
        <v>95</v>
      </c>
      <c r="E214" s="35" t="s">
        <v>130</v>
      </c>
      <c r="F214" s="30" t="s">
        <v>204</v>
      </c>
    </row>
    <row r="215" spans="2:6">
      <c r="B215" s="17" t="s">
        <v>467</v>
      </c>
      <c r="C215" s="30" t="s">
        <v>227</v>
      </c>
      <c r="D215" s="30" t="s">
        <v>95</v>
      </c>
      <c r="E215" s="35" t="s">
        <v>130</v>
      </c>
      <c r="F215" s="30" t="s">
        <v>308</v>
      </c>
    </row>
    <row r="216" spans="2:6">
      <c r="B216" s="17" t="s">
        <v>468</v>
      </c>
      <c r="C216" s="26" t="s">
        <v>223</v>
      </c>
      <c r="D216" s="30" t="s">
        <v>95</v>
      </c>
      <c r="E216" s="35" t="s">
        <v>130</v>
      </c>
      <c r="F216" s="30" t="s">
        <v>225</v>
      </c>
    </row>
    <row r="217" spans="2:6">
      <c r="B217" s="17" t="s">
        <v>469</v>
      </c>
      <c r="C217" s="30" t="s">
        <v>470</v>
      </c>
      <c r="D217" s="30" t="s">
        <v>95</v>
      </c>
      <c r="E217" s="35" t="s">
        <v>130</v>
      </c>
      <c r="F217" s="30" t="s">
        <v>225</v>
      </c>
    </row>
    <row r="218" spans="2:6">
      <c r="B218" s="17" t="s">
        <v>471</v>
      </c>
      <c r="C218" s="30" t="s">
        <v>470</v>
      </c>
      <c r="D218" s="30" t="s">
        <v>95</v>
      </c>
      <c r="E218" s="35" t="s">
        <v>130</v>
      </c>
      <c r="F218" s="30" t="s">
        <v>225</v>
      </c>
    </row>
    <row r="219" spans="2:6" ht="24" customHeight="1">
      <c r="B219" s="17" t="s">
        <v>472</v>
      </c>
      <c r="C219" s="30" t="s">
        <v>423</v>
      </c>
      <c r="D219" s="30" t="s">
        <v>95</v>
      </c>
      <c r="E219" s="35" t="s">
        <v>130</v>
      </c>
      <c r="F219" s="30" t="s">
        <v>241</v>
      </c>
    </row>
    <row r="220" spans="2:6" ht="24" customHeight="1">
      <c r="B220" s="17" t="s">
        <v>473</v>
      </c>
      <c r="C220" s="26" t="s">
        <v>474</v>
      </c>
      <c r="D220" s="30" t="s">
        <v>121</v>
      </c>
      <c r="E220" s="35" t="s">
        <v>181</v>
      </c>
      <c r="F220" s="30" t="s">
        <v>475</v>
      </c>
    </row>
    <row r="221" spans="2:6" ht="24" customHeight="1">
      <c r="B221" s="17" t="s">
        <v>476</v>
      </c>
      <c r="C221" s="30" t="s">
        <v>1007</v>
      </c>
      <c r="D221" s="30" t="s">
        <v>128</v>
      </c>
      <c r="E221" s="35" t="s">
        <v>181</v>
      </c>
      <c r="F221" s="30" t="s">
        <v>358</v>
      </c>
    </row>
    <row r="222" spans="2:6">
      <c r="B222" s="17" t="s">
        <v>477</v>
      </c>
      <c r="C222" s="30" t="s">
        <v>478</v>
      </c>
      <c r="D222" s="30" t="s">
        <v>95</v>
      </c>
      <c r="E222" s="35" t="s">
        <v>130</v>
      </c>
      <c r="F222" s="30" t="s">
        <v>192</v>
      </c>
    </row>
    <row r="223" spans="2:6">
      <c r="B223" s="17" t="s">
        <v>479</v>
      </c>
      <c r="C223" s="26" t="s">
        <v>282</v>
      </c>
      <c r="D223" s="30" t="s">
        <v>95</v>
      </c>
      <c r="E223" s="35" t="s">
        <v>130</v>
      </c>
      <c r="F223" s="30" t="s">
        <v>228</v>
      </c>
    </row>
    <row r="224" spans="2:6" ht="24" customHeight="1">
      <c r="B224" s="17" t="s">
        <v>480</v>
      </c>
      <c r="C224" s="30" t="s">
        <v>481</v>
      </c>
      <c r="D224" s="30" t="s">
        <v>95</v>
      </c>
      <c r="E224" s="35" t="s">
        <v>130</v>
      </c>
      <c r="F224" s="30" t="s">
        <v>163</v>
      </c>
    </row>
    <row r="225" spans="2:6" ht="24" customHeight="1">
      <c r="B225" s="17" t="s">
        <v>482</v>
      </c>
      <c r="C225" s="30" t="s">
        <v>423</v>
      </c>
      <c r="D225" s="30" t="s">
        <v>95</v>
      </c>
      <c r="E225" s="35" t="s">
        <v>130</v>
      </c>
      <c r="F225" s="30" t="s">
        <v>269</v>
      </c>
    </row>
    <row r="226" spans="2:6">
      <c r="B226" s="17" t="s">
        <v>483</v>
      </c>
      <c r="C226" s="30" t="s">
        <v>484</v>
      </c>
      <c r="D226" s="30" t="s">
        <v>95</v>
      </c>
      <c r="E226" s="35" t="s">
        <v>130</v>
      </c>
      <c r="F226" s="30" t="s">
        <v>204</v>
      </c>
    </row>
    <row r="227" spans="2:6" ht="22.8">
      <c r="B227" s="17" t="s">
        <v>485</v>
      </c>
      <c r="C227" s="30" t="s">
        <v>1010</v>
      </c>
      <c r="D227" s="30" t="s">
        <v>128</v>
      </c>
      <c r="E227" s="35" t="s">
        <v>181</v>
      </c>
      <c r="F227" s="30" t="s">
        <v>486</v>
      </c>
    </row>
    <row r="228" spans="2:6">
      <c r="B228" s="17" t="s">
        <v>487</v>
      </c>
      <c r="C228" s="26" t="s">
        <v>488</v>
      </c>
      <c r="D228" s="30" t="s">
        <v>216</v>
      </c>
      <c r="E228" s="35" t="s">
        <v>181</v>
      </c>
      <c r="F228" s="30" t="s">
        <v>192</v>
      </c>
    </row>
    <row r="229" spans="2:6" ht="24" customHeight="1">
      <c r="B229" s="17" t="s">
        <v>489</v>
      </c>
      <c r="C229" s="26" t="s">
        <v>490</v>
      </c>
      <c r="D229" s="30" t="s">
        <v>121</v>
      </c>
      <c r="E229" s="35" t="s">
        <v>181</v>
      </c>
      <c r="F229" s="30" t="s">
        <v>491</v>
      </c>
    </row>
    <row r="230" spans="2:6" ht="24" customHeight="1">
      <c r="B230" s="17" t="s">
        <v>492</v>
      </c>
      <c r="C230" s="30" t="s">
        <v>323</v>
      </c>
      <c r="D230" s="30" t="s">
        <v>95</v>
      </c>
      <c r="E230" s="35" t="s">
        <v>130</v>
      </c>
      <c r="F230" s="30" t="s">
        <v>241</v>
      </c>
    </row>
    <row r="231" spans="2:6">
      <c r="B231" s="17" t="s">
        <v>493</v>
      </c>
      <c r="C231" s="30" t="s">
        <v>227</v>
      </c>
      <c r="D231" s="30" t="s">
        <v>95</v>
      </c>
      <c r="E231" s="35" t="s">
        <v>130</v>
      </c>
      <c r="F231" s="30" t="s">
        <v>192</v>
      </c>
    </row>
    <row r="232" spans="2:6">
      <c r="B232" s="17" t="s">
        <v>494</v>
      </c>
      <c r="C232" s="26" t="s">
        <v>495</v>
      </c>
      <c r="D232" s="30" t="s">
        <v>95</v>
      </c>
      <c r="E232" s="35" t="s">
        <v>130</v>
      </c>
      <c r="F232" s="30" t="s">
        <v>196</v>
      </c>
    </row>
    <row r="233" spans="2:6">
      <c r="B233" s="17" t="s">
        <v>496</v>
      </c>
      <c r="C233" s="27" t="s">
        <v>497</v>
      </c>
      <c r="D233" s="30" t="s">
        <v>216</v>
      </c>
      <c r="E233" s="35" t="s">
        <v>181</v>
      </c>
      <c r="F233" s="30" t="s">
        <v>498</v>
      </c>
    </row>
    <row r="234" spans="2:6" ht="24" customHeight="1">
      <c r="B234" s="17" t="s">
        <v>499</v>
      </c>
      <c r="C234" s="30" t="s">
        <v>500</v>
      </c>
      <c r="D234" s="30" t="s">
        <v>95</v>
      </c>
      <c r="E234" s="35" t="s">
        <v>130</v>
      </c>
      <c r="F234" s="30" t="s">
        <v>163</v>
      </c>
    </row>
    <row r="235" spans="2:6" ht="24" customHeight="1">
      <c r="B235" s="17" t="s">
        <v>501</v>
      </c>
      <c r="C235" s="26" t="s">
        <v>502</v>
      </c>
      <c r="D235" s="30" t="s">
        <v>121</v>
      </c>
      <c r="E235" s="35" t="s">
        <v>181</v>
      </c>
      <c r="F235" s="30" t="s">
        <v>475</v>
      </c>
    </row>
    <row r="236" spans="2:6" ht="24" customHeight="1">
      <c r="B236" s="17" t="s">
        <v>503</v>
      </c>
      <c r="C236" s="30" t="s">
        <v>423</v>
      </c>
      <c r="D236" s="30" t="s">
        <v>95</v>
      </c>
      <c r="E236" s="35" t="s">
        <v>130</v>
      </c>
      <c r="F236" s="30" t="s">
        <v>255</v>
      </c>
    </row>
    <row r="237" spans="2:6" ht="24" customHeight="1">
      <c r="B237" s="17" t="s">
        <v>504</v>
      </c>
      <c r="C237" s="26" t="s">
        <v>505</v>
      </c>
      <c r="D237" s="30" t="s">
        <v>126</v>
      </c>
      <c r="E237" s="35" t="s">
        <v>181</v>
      </c>
      <c r="F237" s="30" t="s">
        <v>276</v>
      </c>
    </row>
    <row r="238" spans="2:6">
      <c r="B238" s="17" t="s">
        <v>506</v>
      </c>
      <c r="C238" s="30" t="s">
        <v>318</v>
      </c>
      <c r="D238" s="30" t="s">
        <v>95</v>
      </c>
      <c r="E238" s="35" t="s">
        <v>130</v>
      </c>
      <c r="F238" s="30" t="s">
        <v>204</v>
      </c>
    </row>
    <row r="239" spans="2:6">
      <c r="B239" s="17" t="s">
        <v>507</v>
      </c>
      <c r="C239" s="30" t="s">
        <v>508</v>
      </c>
      <c r="D239" s="30" t="s">
        <v>95</v>
      </c>
      <c r="E239" s="35" t="s">
        <v>130</v>
      </c>
      <c r="F239" s="30" t="s">
        <v>204</v>
      </c>
    </row>
    <row r="240" spans="2:6">
      <c r="B240" s="17" t="s">
        <v>509</v>
      </c>
      <c r="C240" s="26" t="s">
        <v>495</v>
      </c>
      <c r="D240" s="30" t="s">
        <v>95</v>
      </c>
      <c r="E240" s="35" t="s">
        <v>130</v>
      </c>
      <c r="F240" s="30" t="s">
        <v>177</v>
      </c>
    </row>
    <row r="241" spans="2:6">
      <c r="B241" s="17" t="s">
        <v>510</v>
      </c>
      <c r="C241" s="30" t="s">
        <v>511</v>
      </c>
      <c r="D241" s="30" t="s">
        <v>409</v>
      </c>
      <c r="E241" s="35" t="s">
        <v>410</v>
      </c>
      <c r="F241" s="30" t="s">
        <v>411</v>
      </c>
    </row>
    <row r="242" spans="2:6">
      <c r="B242" s="17" t="s">
        <v>512</v>
      </c>
      <c r="C242" s="26" t="s">
        <v>495</v>
      </c>
      <c r="D242" s="30" t="s">
        <v>95</v>
      </c>
      <c r="E242" s="35" t="s">
        <v>130</v>
      </c>
      <c r="F242" s="30" t="s">
        <v>241</v>
      </c>
    </row>
    <row r="243" spans="2:6">
      <c r="B243" s="17" t="s">
        <v>513</v>
      </c>
      <c r="C243" s="26" t="s">
        <v>336</v>
      </c>
      <c r="D243" s="30" t="s">
        <v>95</v>
      </c>
      <c r="E243" s="35" t="s">
        <v>130</v>
      </c>
      <c r="F243" s="30" t="s">
        <v>241</v>
      </c>
    </row>
    <row r="244" spans="2:6">
      <c r="B244" s="17" t="s">
        <v>514</v>
      </c>
      <c r="C244" s="26" t="s">
        <v>227</v>
      </c>
      <c r="D244" s="30" t="s">
        <v>95</v>
      </c>
      <c r="E244" s="35" t="s">
        <v>130</v>
      </c>
      <c r="F244" s="30" t="s">
        <v>241</v>
      </c>
    </row>
    <row r="245" spans="2:6">
      <c r="B245" s="17" t="s">
        <v>515</v>
      </c>
      <c r="C245" s="26" t="s">
        <v>495</v>
      </c>
      <c r="D245" s="30" t="s">
        <v>95</v>
      </c>
      <c r="E245" s="35" t="s">
        <v>130</v>
      </c>
      <c r="F245" s="30" t="s">
        <v>192</v>
      </c>
    </row>
    <row r="246" spans="2:6" ht="24" customHeight="1">
      <c r="B246" s="17" t="s">
        <v>516</v>
      </c>
      <c r="C246" s="26" t="s">
        <v>517</v>
      </c>
      <c r="D246" s="30" t="s">
        <v>121</v>
      </c>
      <c r="E246" s="35" t="s">
        <v>181</v>
      </c>
      <c r="F246" s="30" t="s">
        <v>192</v>
      </c>
    </row>
    <row r="247" spans="2:6">
      <c r="B247" s="17" t="s">
        <v>518</v>
      </c>
      <c r="C247" s="30" t="s">
        <v>495</v>
      </c>
      <c r="D247" s="30" t="s">
        <v>95</v>
      </c>
      <c r="E247" s="35" t="s">
        <v>130</v>
      </c>
      <c r="F247" s="30" t="s">
        <v>225</v>
      </c>
    </row>
    <row r="248" spans="2:6" ht="24" customHeight="1">
      <c r="B248" s="17" t="s">
        <v>519</v>
      </c>
      <c r="C248" s="30" t="s">
        <v>520</v>
      </c>
      <c r="D248" s="30" t="s">
        <v>121</v>
      </c>
      <c r="E248" s="35" t="s">
        <v>181</v>
      </c>
      <c r="F248" s="30" t="s">
        <v>521</v>
      </c>
    </row>
    <row r="249" spans="2:6">
      <c r="B249" s="17" t="s">
        <v>522</v>
      </c>
      <c r="C249" s="26" t="s">
        <v>195</v>
      </c>
      <c r="D249" s="30" t="s">
        <v>95</v>
      </c>
      <c r="E249" s="35" t="s">
        <v>130</v>
      </c>
      <c r="F249" s="30" t="s">
        <v>241</v>
      </c>
    </row>
    <row r="250" spans="2:6" ht="24" customHeight="1">
      <c r="B250" s="17" t="s">
        <v>523</v>
      </c>
      <c r="C250" s="30" t="s">
        <v>524</v>
      </c>
      <c r="D250" s="30" t="s">
        <v>95</v>
      </c>
      <c r="E250" s="35" t="s">
        <v>130</v>
      </c>
      <c r="F250" s="30" t="s">
        <v>241</v>
      </c>
    </row>
    <row r="251" spans="2:6" ht="24" customHeight="1">
      <c r="B251" s="17" t="s">
        <v>525</v>
      </c>
      <c r="C251" s="30" t="s">
        <v>243</v>
      </c>
      <c r="D251" s="30" t="s">
        <v>95</v>
      </c>
      <c r="E251" s="35" t="s">
        <v>130</v>
      </c>
      <c r="F251" s="30" t="s">
        <v>241</v>
      </c>
    </row>
    <row r="252" spans="2:6">
      <c r="B252" s="17" t="s">
        <v>526</v>
      </c>
      <c r="C252" s="30" t="s">
        <v>527</v>
      </c>
      <c r="D252" s="30" t="s">
        <v>168</v>
      </c>
      <c r="E252" s="35" t="s">
        <v>351</v>
      </c>
      <c r="F252" s="30" t="s">
        <v>528</v>
      </c>
    </row>
    <row r="253" spans="2:6">
      <c r="B253" s="17" t="s">
        <v>529</v>
      </c>
      <c r="C253" s="26" t="s">
        <v>530</v>
      </c>
      <c r="D253" s="30" t="s">
        <v>168</v>
      </c>
      <c r="E253" s="35" t="s">
        <v>351</v>
      </c>
      <c r="F253" s="30" t="s">
        <v>531</v>
      </c>
    </row>
    <row r="254" spans="2:6">
      <c r="B254" s="17" t="s">
        <v>532</v>
      </c>
      <c r="C254" s="26" t="s">
        <v>495</v>
      </c>
      <c r="D254" s="30" t="s">
        <v>95</v>
      </c>
      <c r="E254" s="35" t="s">
        <v>130</v>
      </c>
      <c r="F254" s="30" t="s">
        <v>228</v>
      </c>
    </row>
    <row r="255" spans="2:6">
      <c r="B255" s="17" t="s">
        <v>533</v>
      </c>
      <c r="C255" s="26" t="s">
        <v>318</v>
      </c>
      <c r="D255" s="30" t="s">
        <v>95</v>
      </c>
      <c r="E255" s="35" t="s">
        <v>130</v>
      </c>
      <c r="F255" s="30" t="s">
        <v>228</v>
      </c>
    </row>
    <row r="256" spans="2:6" ht="24" customHeight="1">
      <c r="B256" s="17" t="s">
        <v>534</v>
      </c>
      <c r="C256" s="30" t="s">
        <v>240</v>
      </c>
      <c r="D256" s="30" t="s">
        <v>95</v>
      </c>
      <c r="E256" s="32" t="s">
        <v>385</v>
      </c>
      <c r="F256" s="30" t="s">
        <v>228</v>
      </c>
    </row>
    <row r="257" spans="2:6">
      <c r="B257" s="17" t="s">
        <v>535</v>
      </c>
      <c r="C257" s="26" t="s">
        <v>191</v>
      </c>
      <c r="D257" s="30" t="s">
        <v>95</v>
      </c>
      <c r="E257" s="35" t="s">
        <v>130</v>
      </c>
      <c r="F257" s="30" t="s">
        <v>228</v>
      </c>
    </row>
    <row r="258" spans="2:6">
      <c r="B258" s="17" t="s">
        <v>536</v>
      </c>
      <c r="C258" s="30" t="s">
        <v>537</v>
      </c>
      <c r="D258" s="30" t="s">
        <v>168</v>
      </c>
      <c r="E258" s="35" t="s">
        <v>261</v>
      </c>
      <c r="F258" s="30" t="s">
        <v>538</v>
      </c>
    </row>
    <row r="259" spans="2:6">
      <c r="B259" s="17" t="s">
        <v>539</v>
      </c>
      <c r="C259" s="30" t="s">
        <v>540</v>
      </c>
      <c r="D259" s="30" t="s">
        <v>95</v>
      </c>
      <c r="E259" s="35" t="s">
        <v>130</v>
      </c>
      <c r="F259" s="30" t="s">
        <v>251</v>
      </c>
    </row>
    <row r="260" spans="2:6">
      <c r="B260" s="17" t="s">
        <v>541</v>
      </c>
      <c r="C260" s="30" t="s">
        <v>542</v>
      </c>
      <c r="D260" s="30" t="s">
        <v>95</v>
      </c>
      <c r="E260" s="35" t="s">
        <v>130</v>
      </c>
      <c r="F260" s="30" t="s">
        <v>251</v>
      </c>
    </row>
    <row r="261" spans="2:6">
      <c r="B261" s="17" t="s">
        <v>543</v>
      </c>
      <c r="C261" s="26" t="s">
        <v>282</v>
      </c>
      <c r="D261" s="30" t="s">
        <v>95</v>
      </c>
      <c r="E261" s="35" t="s">
        <v>130</v>
      </c>
      <c r="F261" s="30" t="s">
        <v>253</v>
      </c>
    </row>
    <row r="262" spans="2:6">
      <c r="B262" s="17" t="s">
        <v>544</v>
      </c>
      <c r="C262" s="30" t="s">
        <v>545</v>
      </c>
      <c r="D262" s="30" t="s">
        <v>96</v>
      </c>
      <c r="E262" s="35" t="s">
        <v>130</v>
      </c>
      <c r="F262" s="30" t="s">
        <v>177</v>
      </c>
    </row>
    <row r="263" spans="2:6">
      <c r="B263" s="17" t="s">
        <v>546</v>
      </c>
      <c r="C263" s="30" t="s">
        <v>497</v>
      </c>
      <c r="D263" s="30" t="s">
        <v>216</v>
      </c>
      <c r="E263" s="35" t="s">
        <v>181</v>
      </c>
      <c r="F263" s="30" t="s">
        <v>547</v>
      </c>
    </row>
    <row r="264" spans="2:6">
      <c r="B264" s="17" t="s">
        <v>548</v>
      </c>
      <c r="C264" s="26" t="s">
        <v>549</v>
      </c>
      <c r="D264" s="30" t="s">
        <v>550</v>
      </c>
      <c r="E264" s="35" t="s">
        <v>181</v>
      </c>
      <c r="F264" s="30" t="s">
        <v>225</v>
      </c>
    </row>
    <row r="265" spans="2:6">
      <c r="B265" s="17" t="s">
        <v>551</v>
      </c>
      <c r="C265" s="30" t="s">
        <v>552</v>
      </c>
      <c r="D265" s="30" t="s">
        <v>202</v>
      </c>
      <c r="E265" s="35" t="s">
        <v>181</v>
      </c>
      <c r="F265" s="30" t="s">
        <v>553</v>
      </c>
    </row>
    <row r="266" spans="2:6">
      <c r="B266" s="17" t="s">
        <v>554</v>
      </c>
      <c r="C266" s="30" t="s">
        <v>555</v>
      </c>
      <c r="D266" s="30" t="s">
        <v>216</v>
      </c>
      <c r="E266" s="35" t="s">
        <v>181</v>
      </c>
      <c r="F266" s="30" t="s">
        <v>556</v>
      </c>
    </row>
    <row r="267" spans="2:6">
      <c r="B267" s="17" t="s">
        <v>557</v>
      </c>
      <c r="C267" s="30" t="s">
        <v>558</v>
      </c>
      <c r="D267" s="30" t="s">
        <v>168</v>
      </c>
      <c r="E267" s="35" t="s">
        <v>187</v>
      </c>
      <c r="F267" s="30" t="s">
        <v>559</v>
      </c>
    </row>
    <row r="268" spans="2:6">
      <c r="B268" s="17" t="s">
        <v>560</v>
      </c>
      <c r="C268" s="26" t="s">
        <v>282</v>
      </c>
      <c r="D268" s="30" t="s">
        <v>95</v>
      </c>
      <c r="E268" s="35" t="s">
        <v>130</v>
      </c>
      <c r="F268" s="30" t="s">
        <v>192</v>
      </c>
    </row>
    <row r="269" spans="2:6" ht="24" customHeight="1">
      <c r="B269" s="17" t="s">
        <v>561</v>
      </c>
      <c r="C269" s="26" t="s">
        <v>334</v>
      </c>
      <c r="D269" s="30" t="s">
        <v>95</v>
      </c>
      <c r="E269" s="35" t="s">
        <v>130</v>
      </c>
      <c r="F269" s="30" t="s">
        <v>303</v>
      </c>
    </row>
    <row r="270" spans="2:6" ht="24" customHeight="1">
      <c r="B270" s="17" t="s">
        <v>562</v>
      </c>
      <c r="C270" s="30" t="s">
        <v>537</v>
      </c>
      <c r="D270" s="30" t="s">
        <v>168</v>
      </c>
      <c r="E270" s="35" t="s">
        <v>181</v>
      </c>
      <c r="F270" s="30" t="s">
        <v>563</v>
      </c>
    </row>
    <row r="271" spans="2:6">
      <c r="B271" s="17" t="s">
        <v>564</v>
      </c>
      <c r="C271" s="26" t="s">
        <v>334</v>
      </c>
      <c r="D271" s="30" t="s">
        <v>95</v>
      </c>
      <c r="E271" s="35" t="s">
        <v>130</v>
      </c>
      <c r="F271" s="30" t="s">
        <v>253</v>
      </c>
    </row>
    <row r="272" spans="2:6">
      <c r="B272" s="17" t="s">
        <v>565</v>
      </c>
      <c r="C272" s="26" t="s">
        <v>566</v>
      </c>
      <c r="D272" s="30" t="s">
        <v>168</v>
      </c>
      <c r="E272" s="35" t="s">
        <v>181</v>
      </c>
      <c r="F272" s="30" t="s">
        <v>567</v>
      </c>
    </row>
    <row r="273" spans="2:6" ht="24" customHeight="1">
      <c r="B273" s="17" t="s">
        <v>568</v>
      </c>
      <c r="C273" s="30" t="s">
        <v>425</v>
      </c>
      <c r="D273" s="30" t="s">
        <v>95</v>
      </c>
      <c r="E273" s="35" t="s">
        <v>130</v>
      </c>
      <c r="F273" s="30" t="s">
        <v>455</v>
      </c>
    </row>
    <row r="274" spans="2:6">
      <c r="B274" s="17" t="s">
        <v>569</v>
      </c>
      <c r="C274" s="26" t="s">
        <v>570</v>
      </c>
      <c r="D274" s="30" t="s">
        <v>95</v>
      </c>
      <c r="E274" s="35" t="s">
        <v>130</v>
      </c>
      <c r="F274" s="30" t="s">
        <v>177</v>
      </c>
    </row>
    <row r="275" spans="2:6">
      <c r="B275" s="17" t="s">
        <v>571</v>
      </c>
      <c r="C275" s="26" t="s">
        <v>231</v>
      </c>
      <c r="D275" s="30" t="s">
        <v>95</v>
      </c>
      <c r="E275" s="35" t="s">
        <v>130</v>
      </c>
      <c r="F275" s="30" t="s">
        <v>177</v>
      </c>
    </row>
    <row r="276" spans="2:6">
      <c r="B276" s="17" t="s">
        <v>572</v>
      </c>
      <c r="C276" s="26" t="s">
        <v>191</v>
      </c>
      <c r="D276" s="30" t="s">
        <v>95</v>
      </c>
      <c r="E276" s="35" t="s">
        <v>130</v>
      </c>
      <c r="F276" s="30" t="s">
        <v>177</v>
      </c>
    </row>
    <row r="277" spans="2:6">
      <c r="B277" s="17" t="s">
        <v>573</v>
      </c>
      <c r="C277" s="26" t="s">
        <v>334</v>
      </c>
      <c r="D277" s="30" t="s">
        <v>95</v>
      </c>
      <c r="E277" s="35" t="s">
        <v>130</v>
      </c>
      <c r="F277" s="30" t="s">
        <v>241</v>
      </c>
    </row>
    <row r="278" spans="2:6">
      <c r="B278" s="17" t="s">
        <v>574</v>
      </c>
      <c r="C278" s="26" t="s">
        <v>575</v>
      </c>
      <c r="D278" s="30" t="s">
        <v>168</v>
      </c>
      <c r="E278" s="35" t="s">
        <v>181</v>
      </c>
      <c r="F278" s="30" t="s">
        <v>576</v>
      </c>
    </row>
    <row r="279" spans="2:6" ht="24" customHeight="1">
      <c r="B279" s="17" t="s">
        <v>577</v>
      </c>
      <c r="C279" s="26" t="s">
        <v>578</v>
      </c>
      <c r="D279" s="30" t="s">
        <v>350</v>
      </c>
      <c r="E279" s="35" t="s">
        <v>351</v>
      </c>
      <c r="F279" s="30" t="s">
        <v>579</v>
      </c>
    </row>
    <row r="280" spans="2:6">
      <c r="B280" s="17" t="s">
        <v>580</v>
      </c>
      <c r="C280" s="26" t="s">
        <v>581</v>
      </c>
      <c r="D280" s="30" t="s">
        <v>95</v>
      </c>
      <c r="E280" s="35" t="s">
        <v>130</v>
      </c>
      <c r="F280" s="30" t="s">
        <v>241</v>
      </c>
    </row>
    <row r="281" spans="2:6" ht="24" customHeight="1">
      <c r="B281" s="17" t="s">
        <v>582</v>
      </c>
      <c r="C281" s="26" t="s">
        <v>583</v>
      </c>
      <c r="D281" s="30" t="s">
        <v>96</v>
      </c>
      <c r="E281" s="35" t="s">
        <v>130</v>
      </c>
      <c r="F281" s="30" t="s">
        <v>584</v>
      </c>
    </row>
    <row r="282" spans="2:6">
      <c r="B282" s="17" t="s">
        <v>585</v>
      </c>
      <c r="C282" s="26" t="s">
        <v>586</v>
      </c>
      <c r="D282" s="30" t="s">
        <v>587</v>
      </c>
      <c r="E282" s="32" t="s">
        <v>385</v>
      </c>
      <c r="F282" s="30" t="s">
        <v>588</v>
      </c>
    </row>
    <row r="283" spans="2:6">
      <c r="B283" s="17" t="s">
        <v>589</v>
      </c>
      <c r="C283" s="26" t="s">
        <v>590</v>
      </c>
      <c r="D283" s="30" t="s">
        <v>126</v>
      </c>
      <c r="E283" s="35" t="s">
        <v>181</v>
      </c>
      <c r="F283" s="30" t="s">
        <v>414</v>
      </c>
    </row>
    <row r="284" spans="2:6" ht="24" customHeight="1">
      <c r="B284" s="17" t="s">
        <v>591</v>
      </c>
      <c r="C284" s="26" t="s">
        <v>592</v>
      </c>
      <c r="D284" s="30" t="s">
        <v>216</v>
      </c>
      <c r="E284" s="35" t="s">
        <v>181</v>
      </c>
      <c r="F284" s="30" t="s">
        <v>593</v>
      </c>
    </row>
    <row r="285" spans="2:6">
      <c r="B285" s="17" t="s">
        <v>594</v>
      </c>
      <c r="C285" s="26" t="s">
        <v>583</v>
      </c>
      <c r="D285" s="30" t="s">
        <v>96</v>
      </c>
      <c r="E285" s="35" t="s">
        <v>130</v>
      </c>
      <c r="F285" s="30" t="s">
        <v>225</v>
      </c>
    </row>
    <row r="286" spans="2:6">
      <c r="B286" s="17" t="s">
        <v>595</v>
      </c>
      <c r="C286" s="26" t="s">
        <v>596</v>
      </c>
      <c r="D286" s="30" t="s">
        <v>95</v>
      </c>
      <c r="E286" s="35" t="s">
        <v>130</v>
      </c>
      <c r="F286" s="30" t="s">
        <v>251</v>
      </c>
    </row>
    <row r="287" spans="2:6">
      <c r="B287" s="17" t="s">
        <v>597</v>
      </c>
      <c r="C287" s="26" t="s">
        <v>598</v>
      </c>
      <c r="D287" s="30" t="s">
        <v>202</v>
      </c>
      <c r="E287" s="35" t="s">
        <v>599</v>
      </c>
      <c r="F287" s="30" t="s">
        <v>600</v>
      </c>
    </row>
    <row r="288" spans="2:6" ht="36" customHeight="1">
      <c r="B288" s="17" t="s">
        <v>601</v>
      </c>
      <c r="C288" s="26" t="s">
        <v>602</v>
      </c>
      <c r="D288" s="31" t="s">
        <v>121</v>
      </c>
      <c r="E288" s="31" t="s">
        <v>603</v>
      </c>
      <c r="F288" s="31" t="s">
        <v>604</v>
      </c>
    </row>
    <row r="289" spans="2:6">
      <c r="B289" s="17" t="s">
        <v>605</v>
      </c>
      <c r="C289" s="26" t="s">
        <v>231</v>
      </c>
      <c r="D289" s="30" t="s">
        <v>95</v>
      </c>
      <c r="E289" s="35" t="s">
        <v>130</v>
      </c>
      <c r="F289" s="30" t="s">
        <v>241</v>
      </c>
    </row>
    <row r="290" spans="2:6" ht="24" customHeight="1">
      <c r="B290" s="17" t="s">
        <v>606</v>
      </c>
      <c r="C290" s="26" t="s">
        <v>537</v>
      </c>
      <c r="D290" s="30" t="s">
        <v>168</v>
      </c>
      <c r="E290" s="35" t="s">
        <v>181</v>
      </c>
      <c r="F290" s="30" t="s">
        <v>276</v>
      </c>
    </row>
    <row r="291" spans="2:6">
      <c r="B291" s="17" t="s">
        <v>607</v>
      </c>
      <c r="C291" s="26" t="s">
        <v>334</v>
      </c>
      <c r="D291" s="30" t="s">
        <v>95</v>
      </c>
      <c r="E291" s="35" t="s">
        <v>130</v>
      </c>
      <c r="F291" s="30" t="s">
        <v>192</v>
      </c>
    </row>
    <row r="292" spans="2:6" ht="24" customHeight="1">
      <c r="B292" s="17" t="s">
        <v>608</v>
      </c>
      <c r="C292" s="26" t="s">
        <v>609</v>
      </c>
      <c r="D292" s="30" t="s">
        <v>248</v>
      </c>
      <c r="E292" s="34" t="s">
        <v>181</v>
      </c>
      <c r="F292" s="30" t="s">
        <v>276</v>
      </c>
    </row>
    <row r="293" spans="2:6" ht="24" customHeight="1">
      <c r="B293" s="17" t="s">
        <v>610</v>
      </c>
      <c r="C293" s="26" t="s">
        <v>611</v>
      </c>
      <c r="D293" s="30" t="s">
        <v>125</v>
      </c>
      <c r="E293" s="35" t="s">
        <v>130</v>
      </c>
      <c r="F293" s="30" t="s">
        <v>276</v>
      </c>
    </row>
    <row r="294" spans="2:6" ht="24" customHeight="1">
      <c r="B294" s="17" t="s">
        <v>612</v>
      </c>
      <c r="C294" s="26" t="s">
        <v>405</v>
      </c>
      <c r="D294" s="30" t="s">
        <v>128</v>
      </c>
      <c r="E294" s="35" t="s">
        <v>181</v>
      </c>
      <c r="F294" s="30" t="s">
        <v>613</v>
      </c>
    </row>
    <row r="295" spans="2:6" ht="24" customHeight="1">
      <c r="B295" s="17" t="s">
        <v>614</v>
      </c>
      <c r="C295" s="26" t="s">
        <v>615</v>
      </c>
      <c r="D295" s="30" t="s">
        <v>115</v>
      </c>
      <c r="E295" s="35" t="s">
        <v>130</v>
      </c>
      <c r="F295" s="30" t="s">
        <v>177</v>
      </c>
    </row>
    <row r="296" spans="2:6">
      <c r="B296" s="17" t="s">
        <v>616</v>
      </c>
      <c r="C296" s="26" t="s">
        <v>617</v>
      </c>
      <c r="D296" s="30" t="s">
        <v>126</v>
      </c>
      <c r="E296" s="35" t="s">
        <v>181</v>
      </c>
      <c r="F296" s="30" t="s">
        <v>192</v>
      </c>
    </row>
    <row r="297" spans="2:6" ht="24" customHeight="1">
      <c r="B297" s="17" t="s">
        <v>618</v>
      </c>
      <c r="C297" s="26" t="s">
        <v>1011</v>
      </c>
      <c r="D297" s="30" t="s">
        <v>128</v>
      </c>
      <c r="E297" s="35" t="s">
        <v>130</v>
      </c>
      <c r="F297" s="30" t="s">
        <v>486</v>
      </c>
    </row>
    <row r="298" spans="2:6">
      <c r="B298" s="17" t="s">
        <v>619</v>
      </c>
      <c r="C298" s="26" t="s">
        <v>620</v>
      </c>
      <c r="D298" s="30" t="s">
        <v>96</v>
      </c>
      <c r="E298" s="35" t="s">
        <v>130</v>
      </c>
      <c r="F298" s="30" t="s">
        <v>177</v>
      </c>
    </row>
    <row r="299" spans="2:6">
      <c r="B299" s="17" t="s">
        <v>621</v>
      </c>
      <c r="C299" s="26" t="s">
        <v>622</v>
      </c>
      <c r="D299" s="30" t="s">
        <v>115</v>
      </c>
      <c r="E299" s="35" t="s">
        <v>130</v>
      </c>
      <c r="F299" s="30" t="s">
        <v>177</v>
      </c>
    </row>
    <row r="300" spans="2:6" ht="24" customHeight="1">
      <c r="B300" s="17" t="s">
        <v>623</v>
      </c>
      <c r="C300" s="26" t="s">
        <v>321</v>
      </c>
      <c r="D300" s="30" t="s">
        <v>95</v>
      </c>
      <c r="E300" s="35" t="s">
        <v>130</v>
      </c>
      <c r="F300" s="30" t="s">
        <v>163</v>
      </c>
    </row>
    <row r="301" spans="2:6" ht="24" customHeight="1">
      <c r="B301" s="17" t="s">
        <v>624</v>
      </c>
      <c r="C301" s="26" t="s">
        <v>375</v>
      </c>
      <c r="D301" s="30" t="s">
        <v>95</v>
      </c>
      <c r="E301" s="35" t="s">
        <v>130</v>
      </c>
      <c r="F301" s="30" t="s">
        <v>255</v>
      </c>
    </row>
    <row r="302" spans="2:6">
      <c r="B302" s="17" t="s">
        <v>625</v>
      </c>
      <c r="C302" s="26" t="s">
        <v>231</v>
      </c>
      <c r="D302" s="30" t="s">
        <v>95</v>
      </c>
      <c r="E302" s="35" t="s">
        <v>130</v>
      </c>
      <c r="F302" s="30" t="s">
        <v>204</v>
      </c>
    </row>
    <row r="303" spans="2:6">
      <c r="B303" s="17" t="s">
        <v>626</v>
      </c>
      <c r="C303" s="26" t="s">
        <v>545</v>
      </c>
      <c r="D303" s="30" t="s">
        <v>96</v>
      </c>
      <c r="E303" s="35" t="s">
        <v>130</v>
      </c>
      <c r="F303" s="30" t="s">
        <v>269</v>
      </c>
    </row>
    <row r="304" spans="2:6">
      <c r="B304" s="17" t="s">
        <v>627</v>
      </c>
      <c r="C304" s="26" t="s">
        <v>318</v>
      </c>
      <c r="D304" s="30" t="s">
        <v>95</v>
      </c>
      <c r="E304" s="35" t="s">
        <v>130</v>
      </c>
      <c r="F304" s="30" t="s">
        <v>192</v>
      </c>
    </row>
    <row r="305" spans="2:6">
      <c r="B305" s="17" t="s">
        <v>628</v>
      </c>
      <c r="C305" s="26" t="s">
        <v>629</v>
      </c>
      <c r="D305" s="30" t="s">
        <v>168</v>
      </c>
      <c r="E305" s="35" t="s">
        <v>181</v>
      </c>
      <c r="F305" s="30" t="s">
        <v>313</v>
      </c>
    </row>
    <row r="306" spans="2:6" ht="24" customHeight="1">
      <c r="B306" s="17" t="s">
        <v>630</v>
      </c>
      <c r="C306" s="26" t="s">
        <v>243</v>
      </c>
      <c r="D306" s="30" t="s">
        <v>95</v>
      </c>
      <c r="E306" s="32" t="s">
        <v>631</v>
      </c>
      <c r="F306" s="30" t="s">
        <v>269</v>
      </c>
    </row>
    <row r="307" spans="2:6">
      <c r="B307" s="17" t="s">
        <v>632</v>
      </c>
      <c r="C307" s="26" t="s">
        <v>231</v>
      </c>
      <c r="D307" s="30" t="s">
        <v>95</v>
      </c>
      <c r="E307" s="35" t="s">
        <v>130</v>
      </c>
      <c r="F307" s="30" t="s">
        <v>308</v>
      </c>
    </row>
    <row r="308" spans="2:6">
      <c r="B308" s="17" t="s">
        <v>633</v>
      </c>
      <c r="C308" s="26" t="s">
        <v>231</v>
      </c>
      <c r="D308" s="30" t="s">
        <v>95</v>
      </c>
      <c r="E308" s="35" t="s">
        <v>130</v>
      </c>
      <c r="F308" s="30" t="s">
        <v>225</v>
      </c>
    </row>
    <row r="309" spans="2:6">
      <c r="B309" s="17" t="s">
        <v>634</v>
      </c>
      <c r="C309" s="26" t="s">
        <v>635</v>
      </c>
      <c r="D309" s="30" t="s">
        <v>95</v>
      </c>
      <c r="E309" s="35" t="s">
        <v>130</v>
      </c>
      <c r="F309" s="30" t="s">
        <v>251</v>
      </c>
    </row>
    <row r="310" spans="2:6">
      <c r="B310" s="17" t="s">
        <v>636</v>
      </c>
      <c r="C310" s="26" t="s">
        <v>637</v>
      </c>
      <c r="D310" s="30" t="s">
        <v>168</v>
      </c>
      <c r="E310" s="35" t="s">
        <v>181</v>
      </c>
      <c r="F310" s="30" t="s">
        <v>638</v>
      </c>
    </row>
    <row r="311" spans="2:6">
      <c r="B311" s="17" t="s">
        <v>639</v>
      </c>
      <c r="C311" s="26" t="s">
        <v>336</v>
      </c>
      <c r="D311" s="30" t="s">
        <v>95</v>
      </c>
      <c r="E311" s="35" t="s">
        <v>130</v>
      </c>
      <c r="F311" s="30" t="s">
        <v>253</v>
      </c>
    </row>
    <row r="312" spans="2:6" ht="24" customHeight="1">
      <c r="B312" s="17" t="s">
        <v>640</v>
      </c>
      <c r="C312" s="26" t="s">
        <v>641</v>
      </c>
      <c r="D312" s="30" t="s">
        <v>202</v>
      </c>
      <c r="E312" s="30" t="s">
        <v>181</v>
      </c>
      <c r="F312" s="30" t="s">
        <v>276</v>
      </c>
    </row>
    <row r="313" spans="2:6">
      <c r="B313" s="17" t="s">
        <v>642</v>
      </c>
      <c r="C313" s="26" t="s">
        <v>231</v>
      </c>
      <c r="D313" s="30" t="s">
        <v>95</v>
      </c>
      <c r="E313" s="35" t="s">
        <v>130</v>
      </c>
      <c r="F313" s="30" t="s">
        <v>241</v>
      </c>
    </row>
    <row r="314" spans="2:6" ht="24" customHeight="1">
      <c r="B314" s="17" t="s">
        <v>643</v>
      </c>
      <c r="C314" s="26" t="s">
        <v>321</v>
      </c>
      <c r="D314" s="30" t="s">
        <v>95</v>
      </c>
      <c r="E314" s="35" t="s">
        <v>130</v>
      </c>
      <c r="F314" s="30" t="s">
        <v>316</v>
      </c>
    </row>
    <row r="315" spans="2:6">
      <c r="B315" s="17" t="s">
        <v>644</v>
      </c>
      <c r="C315" s="26" t="s">
        <v>645</v>
      </c>
      <c r="D315" s="30" t="s">
        <v>124</v>
      </c>
      <c r="E315" s="35" t="s">
        <v>130</v>
      </c>
      <c r="F315" s="30" t="s">
        <v>646</v>
      </c>
    </row>
    <row r="316" spans="2:6">
      <c r="B316" s="17" t="s">
        <v>647</v>
      </c>
      <c r="C316" s="26" t="s">
        <v>545</v>
      </c>
      <c r="D316" s="30" t="s">
        <v>96</v>
      </c>
      <c r="E316" s="35" t="s">
        <v>130</v>
      </c>
      <c r="F316" s="30" t="s">
        <v>228</v>
      </c>
    </row>
    <row r="317" spans="2:6">
      <c r="B317" s="17" t="s">
        <v>648</v>
      </c>
      <c r="C317" s="26" t="s">
        <v>649</v>
      </c>
      <c r="D317" s="30" t="s">
        <v>216</v>
      </c>
      <c r="E317" s="35" t="s">
        <v>181</v>
      </c>
      <c r="F317" s="30" t="s">
        <v>650</v>
      </c>
    </row>
    <row r="318" spans="2:6">
      <c r="B318" s="17" t="s">
        <v>651</v>
      </c>
      <c r="C318" s="26" t="s">
        <v>652</v>
      </c>
      <c r="D318" s="30" t="s">
        <v>115</v>
      </c>
      <c r="E318" s="35" t="s">
        <v>130</v>
      </c>
      <c r="F318" s="30" t="s">
        <v>177</v>
      </c>
    </row>
    <row r="319" spans="2:6">
      <c r="B319" s="17" t="s">
        <v>653</v>
      </c>
      <c r="C319" s="26" t="s">
        <v>654</v>
      </c>
      <c r="D319" s="30" t="s">
        <v>124</v>
      </c>
      <c r="E319" s="35" t="s">
        <v>187</v>
      </c>
      <c r="F319" s="30" t="s">
        <v>192</v>
      </c>
    </row>
    <row r="320" spans="2:6">
      <c r="B320" s="17" t="s">
        <v>655</v>
      </c>
      <c r="C320" s="26" t="s">
        <v>545</v>
      </c>
      <c r="D320" s="30" t="s">
        <v>96</v>
      </c>
      <c r="E320" s="35" t="s">
        <v>130</v>
      </c>
      <c r="F320" s="30" t="s">
        <v>588</v>
      </c>
    </row>
    <row r="321" spans="2:6">
      <c r="B321" s="17" t="s">
        <v>656</v>
      </c>
      <c r="C321" s="26" t="s">
        <v>545</v>
      </c>
      <c r="D321" s="30" t="s">
        <v>96</v>
      </c>
      <c r="E321" s="35" t="s">
        <v>130</v>
      </c>
      <c r="F321" s="30" t="s">
        <v>657</v>
      </c>
    </row>
    <row r="322" spans="2:6" ht="24" customHeight="1">
      <c r="B322" s="17" t="s">
        <v>658</v>
      </c>
      <c r="C322" s="26" t="s">
        <v>659</v>
      </c>
      <c r="D322" s="30" t="s">
        <v>216</v>
      </c>
      <c r="E322" s="35" t="s">
        <v>181</v>
      </c>
      <c r="F322" s="30" t="s">
        <v>660</v>
      </c>
    </row>
    <row r="323" spans="2:6">
      <c r="B323" s="17" t="s">
        <v>661</v>
      </c>
      <c r="C323" s="26" t="s">
        <v>336</v>
      </c>
      <c r="D323" s="30" t="s">
        <v>95</v>
      </c>
      <c r="E323" s="35" t="s">
        <v>130</v>
      </c>
      <c r="F323" s="30" t="s">
        <v>253</v>
      </c>
    </row>
    <row r="324" spans="2:6">
      <c r="B324" s="17" t="s">
        <v>662</v>
      </c>
      <c r="C324" s="26" t="s">
        <v>227</v>
      </c>
      <c r="D324" s="30" t="s">
        <v>95</v>
      </c>
      <c r="E324" s="35" t="s">
        <v>130</v>
      </c>
      <c r="F324" s="30" t="s">
        <v>253</v>
      </c>
    </row>
    <row r="325" spans="2:6">
      <c r="B325" s="17" t="s">
        <v>663</v>
      </c>
      <c r="C325" s="26" t="s">
        <v>664</v>
      </c>
      <c r="D325" s="30" t="s">
        <v>126</v>
      </c>
      <c r="E325" s="35" t="s">
        <v>181</v>
      </c>
      <c r="F325" s="30" t="s">
        <v>665</v>
      </c>
    </row>
    <row r="326" spans="2:6">
      <c r="B326" s="17" t="s">
        <v>666</v>
      </c>
      <c r="C326" s="26" t="s">
        <v>318</v>
      </c>
      <c r="D326" s="30" t="s">
        <v>95</v>
      </c>
      <c r="E326" s="35" t="s">
        <v>130</v>
      </c>
      <c r="F326" s="30" t="s">
        <v>257</v>
      </c>
    </row>
    <row r="327" spans="2:6">
      <c r="B327" s="17" t="s">
        <v>667</v>
      </c>
      <c r="C327" s="26" t="s">
        <v>318</v>
      </c>
      <c r="D327" s="30" t="s">
        <v>95</v>
      </c>
      <c r="E327" s="35" t="s">
        <v>130</v>
      </c>
      <c r="F327" s="30" t="s">
        <v>177</v>
      </c>
    </row>
    <row r="328" spans="2:6">
      <c r="B328" s="17" t="s">
        <v>668</v>
      </c>
      <c r="C328" s="26" t="s">
        <v>437</v>
      </c>
      <c r="D328" s="30" t="s">
        <v>95</v>
      </c>
      <c r="E328" s="35" t="s">
        <v>130</v>
      </c>
      <c r="F328" s="30" t="s">
        <v>177</v>
      </c>
    </row>
    <row r="329" spans="2:6">
      <c r="B329" s="17" t="s">
        <v>669</v>
      </c>
      <c r="C329" s="26" t="s">
        <v>670</v>
      </c>
      <c r="D329" s="30" t="s">
        <v>126</v>
      </c>
      <c r="E329" s="35" t="s">
        <v>130</v>
      </c>
      <c r="F329" s="30" t="s">
        <v>671</v>
      </c>
    </row>
    <row r="330" spans="2:6">
      <c r="B330" s="17" t="s">
        <v>672</v>
      </c>
      <c r="C330" s="30" t="s">
        <v>673</v>
      </c>
      <c r="D330" s="30" t="s">
        <v>202</v>
      </c>
      <c r="E330" s="35" t="s">
        <v>181</v>
      </c>
      <c r="F330" s="30" t="s">
        <v>674</v>
      </c>
    </row>
    <row r="331" spans="2:6">
      <c r="B331" s="17" t="s">
        <v>675</v>
      </c>
      <c r="C331" s="26" t="s">
        <v>676</v>
      </c>
      <c r="D331" s="30" t="s">
        <v>126</v>
      </c>
      <c r="E331" s="35" t="s">
        <v>181</v>
      </c>
      <c r="F331" s="30" t="s">
        <v>677</v>
      </c>
    </row>
    <row r="332" spans="2:6" ht="24" customHeight="1">
      <c r="B332" s="17" t="s">
        <v>678</v>
      </c>
      <c r="C332" s="26" t="s">
        <v>679</v>
      </c>
      <c r="D332" s="30" t="s">
        <v>168</v>
      </c>
      <c r="E332" s="35" t="s">
        <v>130</v>
      </c>
      <c r="F332" s="30" t="s">
        <v>680</v>
      </c>
    </row>
    <row r="333" spans="2:6">
      <c r="B333" s="17" t="s">
        <v>681</v>
      </c>
      <c r="C333" s="26" t="s">
        <v>682</v>
      </c>
      <c r="D333" s="30" t="s">
        <v>168</v>
      </c>
      <c r="E333" s="32" t="s">
        <v>631</v>
      </c>
      <c r="F333" s="30" t="s">
        <v>683</v>
      </c>
    </row>
    <row r="334" spans="2:6" ht="24" customHeight="1">
      <c r="B334" s="17" t="s">
        <v>684</v>
      </c>
      <c r="C334" s="30" t="s">
        <v>685</v>
      </c>
      <c r="D334" s="30" t="s">
        <v>248</v>
      </c>
      <c r="E334" s="35" t="s">
        <v>181</v>
      </c>
      <c r="F334" s="30" t="s">
        <v>276</v>
      </c>
    </row>
    <row r="335" spans="2:6" ht="36" customHeight="1">
      <c r="B335" s="17" t="s">
        <v>686</v>
      </c>
      <c r="C335" s="26" t="s">
        <v>687</v>
      </c>
      <c r="D335" s="30" t="s">
        <v>126</v>
      </c>
      <c r="E335" s="35" t="s">
        <v>688</v>
      </c>
      <c r="F335" s="30" t="s">
        <v>689</v>
      </c>
    </row>
    <row r="336" spans="2:6">
      <c r="B336" s="17" t="s">
        <v>690</v>
      </c>
      <c r="C336" s="30" t="s">
        <v>545</v>
      </c>
      <c r="D336" s="30" t="s">
        <v>96</v>
      </c>
      <c r="E336" s="35" t="s">
        <v>130</v>
      </c>
      <c r="F336" s="30" t="s">
        <v>163</v>
      </c>
    </row>
    <row r="337" spans="2:6" ht="24" customHeight="1">
      <c r="B337" s="17" t="s">
        <v>691</v>
      </c>
      <c r="C337" s="30" t="s">
        <v>243</v>
      </c>
      <c r="D337" s="30" t="s">
        <v>95</v>
      </c>
      <c r="E337" s="35" t="s">
        <v>130</v>
      </c>
      <c r="F337" s="30" t="s">
        <v>269</v>
      </c>
    </row>
    <row r="338" spans="2:6" ht="24" customHeight="1">
      <c r="B338" s="17" t="s">
        <v>692</v>
      </c>
      <c r="C338" s="30" t="s">
        <v>243</v>
      </c>
      <c r="D338" s="30" t="s">
        <v>95</v>
      </c>
      <c r="E338" s="35" t="s">
        <v>130</v>
      </c>
      <c r="F338" s="30" t="s">
        <v>269</v>
      </c>
    </row>
    <row r="339" spans="2:6">
      <c r="B339" s="17" t="s">
        <v>693</v>
      </c>
      <c r="C339" s="30" t="s">
        <v>694</v>
      </c>
      <c r="D339" s="30" t="s">
        <v>216</v>
      </c>
      <c r="E339" s="35" t="s">
        <v>181</v>
      </c>
      <c r="F339" s="30" t="s">
        <v>695</v>
      </c>
    </row>
    <row r="340" spans="2:6" ht="24" customHeight="1">
      <c r="B340" s="17" t="s">
        <v>696</v>
      </c>
      <c r="C340" s="30" t="s">
        <v>697</v>
      </c>
      <c r="D340" s="30" t="s">
        <v>124</v>
      </c>
      <c r="E340" s="35" t="s">
        <v>130</v>
      </c>
      <c r="F340" s="30" t="s">
        <v>276</v>
      </c>
    </row>
    <row r="341" spans="2:6">
      <c r="B341" s="17" t="s">
        <v>698</v>
      </c>
      <c r="C341" s="30" t="s">
        <v>699</v>
      </c>
      <c r="D341" s="30" t="s">
        <v>350</v>
      </c>
      <c r="E341" s="35" t="s">
        <v>351</v>
      </c>
      <c r="F341" s="30" t="s">
        <v>700</v>
      </c>
    </row>
    <row r="342" spans="2:6" ht="24" customHeight="1">
      <c r="B342" s="17" t="s">
        <v>701</v>
      </c>
      <c r="C342" s="30" t="s">
        <v>702</v>
      </c>
      <c r="D342" s="30" t="s">
        <v>95</v>
      </c>
      <c r="E342" s="35" t="s">
        <v>130</v>
      </c>
      <c r="F342" s="30" t="s">
        <v>241</v>
      </c>
    </row>
    <row r="343" spans="2:6" ht="24" customHeight="1">
      <c r="B343" s="17" t="s">
        <v>703</v>
      </c>
      <c r="C343" s="30" t="s">
        <v>704</v>
      </c>
      <c r="D343" s="30" t="s">
        <v>350</v>
      </c>
      <c r="E343" s="35" t="s">
        <v>351</v>
      </c>
      <c r="F343" s="30" t="s">
        <v>705</v>
      </c>
    </row>
    <row r="344" spans="2:6">
      <c r="B344" s="17" t="s">
        <v>706</v>
      </c>
      <c r="C344" s="26" t="s">
        <v>707</v>
      </c>
      <c r="D344" s="30" t="s">
        <v>124</v>
      </c>
      <c r="E344" s="35" t="s">
        <v>708</v>
      </c>
      <c r="F344" s="30" t="s">
        <v>709</v>
      </c>
    </row>
    <row r="345" spans="2:6" ht="24" customHeight="1">
      <c r="B345" s="17" t="s">
        <v>710</v>
      </c>
      <c r="C345" s="30" t="s">
        <v>545</v>
      </c>
      <c r="D345" s="30" t="s">
        <v>96</v>
      </c>
      <c r="E345" s="35" t="s">
        <v>130</v>
      </c>
      <c r="F345" s="30" t="s">
        <v>584</v>
      </c>
    </row>
    <row r="346" spans="2:6">
      <c r="B346" s="17" t="s">
        <v>711</v>
      </c>
      <c r="C346" s="30" t="s">
        <v>712</v>
      </c>
      <c r="D346" s="30" t="s">
        <v>124</v>
      </c>
      <c r="E346" s="35" t="s">
        <v>130</v>
      </c>
      <c r="F346" s="30" t="s">
        <v>713</v>
      </c>
    </row>
    <row r="347" spans="2:6" ht="24" customHeight="1">
      <c r="B347" s="17" t="s">
        <v>714</v>
      </c>
      <c r="C347" s="30" t="s">
        <v>715</v>
      </c>
      <c r="D347" s="30" t="s">
        <v>125</v>
      </c>
      <c r="E347" s="35" t="s">
        <v>181</v>
      </c>
      <c r="F347" s="30" t="s">
        <v>276</v>
      </c>
    </row>
    <row r="348" spans="2:6" ht="24" customHeight="1">
      <c r="B348" s="17" t="s">
        <v>716</v>
      </c>
      <c r="C348" s="30" t="s">
        <v>717</v>
      </c>
      <c r="D348" s="30" t="s">
        <v>125</v>
      </c>
      <c r="E348" s="35" t="s">
        <v>181</v>
      </c>
      <c r="F348" s="30" t="s">
        <v>276</v>
      </c>
    </row>
    <row r="349" spans="2:6" ht="24" customHeight="1">
      <c r="B349" s="17" t="s">
        <v>718</v>
      </c>
      <c r="C349" s="30" t="s">
        <v>719</v>
      </c>
      <c r="D349" s="30" t="s">
        <v>125</v>
      </c>
      <c r="E349" s="35" t="s">
        <v>130</v>
      </c>
      <c r="F349" s="30" t="s">
        <v>276</v>
      </c>
    </row>
    <row r="350" spans="2:6" ht="24" customHeight="1">
      <c r="B350" s="17" t="s">
        <v>720</v>
      </c>
      <c r="C350" s="30" t="s">
        <v>721</v>
      </c>
      <c r="D350" s="30" t="s">
        <v>125</v>
      </c>
      <c r="E350" s="35" t="s">
        <v>130</v>
      </c>
      <c r="F350" s="30" t="s">
        <v>276</v>
      </c>
    </row>
    <row r="351" spans="2:6" ht="24" customHeight="1">
      <c r="B351" s="17" t="s">
        <v>722</v>
      </c>
      <c r="C351" s="30" t="s">
        <v>723</v>
      </c>
      <c r="D351" s="30" t="s">
        <v>125</v>
      </c>
      <c r="E351" s="35" t="s">
        <v>181</v>
      </c>
      <c r="F351" s="30" t="s">
        <v>276</v>
      </c>
    </row>
    <row r="352" spans="2:6" ht="24" customHeight="1">
      <c r="B352" s="17" t="s">
        <v>724</v>
      </c>
      <c r="C352" s="30" t="s">
        <v>323</v>
      </c>
      <c r="D352" s="30" t="s">
        <v>95</v>
      </c>
      <c r="E352" s="35" t="s">
        <v>130</v>
      </c>
      <c r="F352" s="30" t="s">
        <v>316</v>
      </c>
    </row>
    <row r="353" spans="2:6" ht="24" customHeight="1">
      <c r="B353" s="17" t="s">
        <v>725</v>
      </c>
      <c r="C353" s="30" t="s">
        <v>726</v>
      </c>
      <c r="D353" s="30" t="s">
        <v>216</v>
      </c>
      <c r="E353" s="35" t="s">
        <v>181</v>
      </c>
      <c r="F353" s="30" t="s">
        <v>727</v>
      </c>
    </row>
    <row r="354" spans="2:6">
      <c r="B354" s="17" t="s">
        <v>728</v>
      </c>
      <c r="C354" s="30" t="s">
        <v>729</v>
      </c>
      <c r="D354" s="30" t="s">
        <v>168</v>
      </c>
      <c r="E354" s="35" t="s">
        <v>181</v>
      </c>
      <c r="F354" s="30" t="s">
        <v>192</v>
      </c>
    </row>
    <row r="355" spans="2:6">
      <c r="B355" s="17" t="s">
        <v>730</v>
      </c>
      <c r="C355" s="30" t="s">
        <v>731</v>
      </c>
      <c r="D355" s="30" t="s">
        <v>125</v>
      </c>
      <c r="E355" s="35" t="s">
        <v>181</v>
      </c>
      <c r="F355" s="30" t="s">
        <v>212</v>
      </c>
    </row>
    <row r="356" spans="2:6" ht="24" customHeight="1">
      <c r="B356" s="17" t="s">
        <v>732</v>
      </c>
      <c r="C356" s="26" t="s">
        <v>733</v>
      </c>
      <c r="D356" s="30" t="s">
        <v>126</v>
      </c>
      <c r="E356" s="35" t="s">
        <v>181</v>
      </c>
      <c r="F356" s="30" t="s">
        <v>276</v>
      </c>
    </row>
    <row r="357" spans="2:6" ht="24" customHeight="1">
      <c r="B357" s="17" t="s">
        <v>734</v>
      </c>
      <c r="C357" s="26" t="s">
        <v>735</v>
      </c>
      <c r="D357" s="30" t="s">
        <v>125</v>
      </c>
      <c r="E357" s="35" t="s">
        <v>181</v>
      </c>
      <c r="F357" s="30" t="s">
        <v>736</v>
      </c>
    </row>
    <row r="358" spans="2:6">
      <c r="B358" s="17" t="s">
        <v>737</v>
      </c>
      <c r="C358" s="30" t="s">
        <v>227</v>
      </c>
      <c r="D358" s="30" t="s">
        <v>95</v>
      </c>
      <c r="E358" s="35" t="s">
        <v>130</v>
      </c>
      <c r="F358" s="30" t="s">
        <v>192</v>
      </c>
    </row>
    <row r="359" spans="2:6">
      <c r="B359" s="17" t="s">
        <v>738</v>
      </c>
      <c r="C359" s="26" t="s">
        <v>739</v>
      </c>
      <c r="D359" s="30" t="s">
        <v>126</v>
      </c>
      <c r="E359" s="32" t="s">
        <v>631</v>
      </c>
      <c r="F359" s="30" t="s">
        <v>677</v>
      </c>
    </row>
    <row r="360" spans="2:6">
      <c r="B360" s="17" t="s">
        <v>740</v>
      </c>
      <c r="C360" s="30" t="s">
        <v>334</v>
      </c>
      <c r="D360" s="30" t="s">
        <v>95</v>
      </c>
      <c r="E360" s="35" t="s">
        <v>130</v>
      </c>
      <c r="F360" s="30" t="s">
        <v>308</v>
      </c>
    </row>
    <row r="361" spans="2:6">
      <c r="B361" s="17" t="s">
        <v>741</v>
      </c>
      <c r="C361" s="30" t="s">
        <v>318</v>
      </c>
      <c r="D361" s="30" t="s">
        <v>95</v>
      </c>
      <c r="E361" s="35" t="s">
        <v>130</v>
      </c>
      <c r="F361" s="30" t="s">
        <v>308</v>
      </c>
    </row>
    <row r="362" spans="2:6">
      <c r="B362" s="17" t="s">
        <v>742</v>
      </c>
      <c r="C362" s="26" t="s">
        <v>231</v>
      </c>
      <c r="D362" s="30" t="s">
        <v>95</v>
      </c>
      <c r="E362" s="35" t="s">
        <v>130</v>
      </c>
      <c r="F362" s="30" t="s">
        <v>225</v>
      </c>
    </row>
    <row r="363" spans="2:6">
      <c r="B363" s="17" t="s">
        <v>743</v>
      </c>
      <c r="C363" s="30" t="s">
        <v>744</v>
      </c>
      <c r="D363" s="30" t="s">
        <v>95</v>
      </c>
      <c r="E363" s="32" t="s">
        <v>385</v>
      </c>
      <c r="F363" s="30" t="s">
        <v>251</v>
      </c>
    </row>
    <row r="364" spans="2:6" ht="24" customHeight="1">
      <c r="B364" s="17" t="s">
        <v>745</v>
      </c>
      <c r="C364" s="26" t="s">
        <v>746</v>
      </c>
      <c r="D364" s="30" t="s">
        <v>125</v>
      </c>
      <c r="E364" s="35" t="s">
        <v>130</v>
      </c>
      <c r="F364" s="30" t="s">
        <v>276</v>
      </c>
    </row>
    <row r="365" spans="2:6" ht="24" customHeight="1">
      <c r="B365" s="17" t="s">
        <v>747</v>
      </c>
      <c r="C365" s="30" t="s">
        <v>748</v>
      </c>
      <c r="D365" s="30" t="s">
        <v>350</v>
      </c>
      <c r="E365" s="35" t="s">
        <v>351</v>
      </c>
      <c r="F365" s="30" t="s">
        <v>383</v>
      </c>
    </row>
    <row r="366" spans="2:6">
      <c r="B366" s="17" t="s">
        <v>749</v>
      </c>
      <c r="C366" s="30" t="s">
        <v>750</v>
      </c>
      <c r="D366" s="30" t="s">
        <v>350</v>
      </c>
      <c r="E366" s="35" t="s">
        <v>351</v>
      </c>
      <c r="F366" s="30" t="s">
        <v>388</v>
      </c>
    </row>
    <row r="367" spans="2:6">
      <c r="B367" s="17" t="s">
        <v>751</v>
      </c>
      <c r="C367" s="30" t="s">
        <v>752</v>
      </c>
      <c r="D367" s="30" t="s">
        <v>168</v>
      </c>
      <c r="E367" s="35" t="s">
        <v>181</v>
      </c>
      <c r="F367" s="30" t="s">
        <v>576</v>
      </c>
    </row>
    <row r="368" spans="2:6" ht="24" customHeight="1">
      <c r="B368" s="17" t="s">
        <v>753</v>
      </c>
      <c r="C368" s="30" t="s">
        <v>754</v>
      </c>
      <c r="D368" s="30" t="s">
        <v>124</v>
      </c>
      <c r="E368" s="35" t="s">
        <v>130</v>
      </c>
      <c r="F368" s="30" t="s">
        <v>276</v>
      </c>
    </row>
    <row r="369" spans="2:6">
      <c r="B369" s="17" t="s">
        <v>755</v>
      </c>
      <c r="C369" s="30" t="s">
        <v>545</v>
      </c>
      <c r="D369" s="31" t="s">
        <v>96</v>
      </c>
      <c r="E369" s="31" t="s">
        <v>130</v>
      </c>
      <c r="F369" s="31" t="s">
        <v>756</v>
      </c>
    </row>
    <row r="370" spans="2:6">
      <c r="B370" s="17" t="s">
        <v>757</v>
      </c>
      <c r="C370" s="30" t="s">
        <v>758</v>
      </c>
      <c r="D370" s="30" t="s">
        <v>124</v>
      </c>
      <c r="E370" s="35" t="s">
        <v>599</v>
      </c>
      <c r="F370" s="30" t="s">
        <v>646</v>
      </c>
    </row>
    <row r="371" spans="2:6">
      <c r="B371" s="17" t="s">
        <v>759</v>
      </c>
      <c r="C371" s="26" t="s">
        <v>334</v>
      </c>
      <c r="D371" s="30" t="s">
        <v>95</v>
      </c>
      <c r="E371" s="35" t="s">
        <v>130</v>
      </c>
      <c r="F371" s="30" t="s">
        <v>192</v>
      </c>
    </row>
    <row r="372" spans="2:6">
      <c r="B372" s="17" t="s">
        <v>760</v>
      </c>
      <c r="C372" s="26" t="s">
        <v>318</v>
      </c>
      <c r="D372" s="30" t="s">
        <v>95</v>
      </c>
      <c r="E372" s="35" t="s">
        <v>130</v>
      </c>
      <c r="F372" s="30" t="s">
        <v>192</v>
      </c>
    </row>
    <row r="373" spans="2:6">
      <c r="B373" s="17" t="s">
        <v>761</v>
      </c>
      <c r="C373" s="26" t="s">
        <v>762</v>
      </c>
      <c r="D373" s="30" t="s">
        <v>126</v>
      </c>
      <c r="E373" s="35" t="s">
        <v>181</v>
      </c>
      <c r="F373" s="30" t="s">
        <v>677</v>
      </c>
    </row>
    <row r="374" spans="2:6">
      <c r="B374" s="17" t="s">
        <v>763</v>
      </c>
      <c r="C374" s="30" t="s">
        <v>764</v>
      </c>
      <c r="D374" s="30" t="s">
        <v>350</v>
      </c>
      <c r="E374" s="35" t="s">
        <v>351</v>
      </c>
      <c r="F374" s="30" t="s">
        <v>225</v>
      </c>
    </row>
    <row r="375" spans="2:6" ht="24" customHeight="1">
      <c r="B375" s="17" t="s">
        <v>765</v>
      </c>
      <c r="C375" s="30" t="s">
        <v>766</v>
      </c>
      <c r="D375" s="30" t="s">
        <v>125</v>
      </c>
      <c r="E375" s="35" t="s">
        <v>181</v>
      </c>
      <c r="F375" s="30" t="s">
        <v>767</v>
      </c>
    </row>
    <row r="376" spans="2:6">
      <c r="B376" s="17" t="s">
        <v>768</v>
      </c>
      <c r="C376" s="30" t="s">
        <v>545</v>
      </c>
      <c r="D376" s="30" t="s">
        <v>96</v>
      </c>
      <c r="E376" s="35" t="s">
        <v>130</v>
      </c>
      <c r="F376" s="30" t="s">
        <v>251</v>
      </c>
    </row>
    <row r="377" spans="2:6" ht="24" customHeight="1">
      <c r="B377" s="17" t="s">
        <v>769</v>
      </c>
      <c r="C377" s="30" t="s">
        <v>748</v>
      </c>
      <c r="D377" s="30" t="s">
        <v>350</v>
      </c>
      <c r="E377" s="35" t="s">
        <v>181</v>
      </c>
      <c r="F377" s="30" t="s">
        <v>383</v>
      </c>
    </row>
    <row r="378" spans="2:6">
      <c r="B378" s="17" t="s">
        <v>770</v>
      </c>
      <c r="C378" s="30" t="s">
        <v>191</v>
      </c>
      <c r="D378" s="30" t="s">
        <v>95</v>
      </c>
      <c r="E378" s="35" t="s">
        <v>130</v>
      </c>
      <c r="F378" s="30" t="s">
        <v>192</v>
      </c>
    </row>
    <row r="379" spans="2:6" ht="36" customHeight="1">
      <c r="B379" s="17" t="s">
        <v>771</v>
      </c>
      <c r="C379" s="30" t="s">
        <v>1012</v>
      </c>
      <c r="D379" s="30" t="s">
        <v>121</v>
      </c>
      <c r="E379" s="35" t="s">
        <v>130</v>
      </c>
      <c r="F379" s="30" t="s">
        <v>772</v>
      </c>
    </row>
    <row r="380" spans="2:6">
      <c r="B380" s="17" t="s">
        <v>773</v>
      </c>
      <c r="C380" s="30" t="s">
        <v>495</v>
      </c>
      <c r="D380" s="30" t="s">
        <v>95</v>
      </c>
      <c r="E380" s="35" t="s">
        <v>130</v>
      </c>
      <c r="F380" s="30" t="s">
        <v>204</v>
      </c>
    </row>
    <row r="381" spans="2:6">
      <c r="B381" s="17" t="s">
        <v>774</v>
      </c>
      <c r="C381" s="30" t="s">
        <v>775</v>
      </c>
      <c r="D381" s="30" t="s">
        <v>125</v>
      </c>
      <c r="E381" s="35" t="s">
        <v>130</v>
      </c>
      <c r="F381" s="30" t="s">
        <v>225</v>
      </c>
    </row>
    <row r="382" spans="2:6" ht="36" customHeight="1">
      <c r="B382" s="17" t="s">
        <v>776</v>
      </c>
      <c r="C382" s="30" t="s">
        <v>777</v>
      </c>
      <c r="D382" s="30" t="s">
        <v>121</v>
      </c>
      <c r="E382" s="35" t="s">
        <v>130</v>
      </c>
      <c r="F382" s="30" t="s">
        <v>778</v>
      </c>
    </row>
    <row r="383" spans="2:6">
      <c r="B383" s="17" t="s">
        <v>779</v>
      </c>
      <c r="C383" s="26" t="s">
        <v>780</v>
      </c>
      <c r="D383" s="30" t="s">
        <v>95</v>
      </c>
      <c r="E383" s="35" t="s">
        <v>130</v>
      </c>
      <c r="F383" s="30" t="s">
        <v>177</v>
      </c>
    </row>
    <row r="384" spans="2:6" ht="24" customHeight="1">
      <c r="B384" s="17" t="s">
        <v>781</v>
      </c>
      <c r="C384" s="30" t="s">
        <v>782</v>
      </c>
      <c r="D384" s="30" t="s">
        <v>125</v>
      </c>
      <c r="E384" s="35" t="s">
        <v>181</v>
      </c>
      <c r="F384" s="30" t="s">
        <v>783</v>
      </c>
    </row>
    <row r="385" spans="2:6" ht="24" customHeight="1">
      <c r="B385" s="17" t="s">
        <v>784</v>
      </c>
      <c r="C385" s="30" t="s">
        <v>785</v>
      </c>
      <c r="D385" s="30" t="s">
        <v>125</v>
      </c>
      <c r="E385" s="35" t="s">
        <v>181</v>
      </c>
      <c r="F385" s="30" t="s">
        <v>783</v>
      </c>
    </row>
    <row r="386" spans="2:6">
      <c r="B386" s="17" t="s">
        <v>786</v>
      </c>
      <c r="C386" s="30" t="s">
        <v>211</v>
      </c>
      <c r="D386" s="30" t="s">
        <v>125</v>
      </c>
      <c r="E386" s="35" t="s">
        <v>181</v>
      </c>
      <c r="F386" s="30" t="s">
        <v>783</v>
      </c>
    </row>
    <row r="387" spans="2:6" ht="24" customHeight="1">
      <c r="B387" s="17" t="s">
        <v>787</v>
      </c>
      <c r="C387" s="30" t="s">
        <v>449</v>
      </c>
      <c r="D387" s="30" t="s">
        <v>125</v>
      </c>
      <c r="E387" s="35" t="s">
        <v>130</v>
      </c>
      <c r="F387" s="30" t="s">
        <v>276</v>
      </c>
    </row>
    <row r="388" spans="2:6" ht="24" customHeight="1">
      <c r="B388" s="17" t="s">
        <v>788</v>
      </c>
      <c r="C388" s="30" t="s">
        <v>789</v>
      </c>
      <c r="D388" s="30" t="s">
        <v>125</v>
      </c>
      <c r="E388" s="35" t="s">
        <v>130</v>
      </c>
      <c r="F388" s="30" t="s">
        <v>276</v>
      </c>
    </row>
    <row r="389" spans="2:6" ht="24" customHeight="1">
      <c r="B389" s="17" t="s">
        <v>790</v>
      </c>
      <c r="C389" s="30" t="s">
        <v>211</v>
      </c>
      <c r="D389" s="30" t="s">
        <v>125</v>
      </c>
      <c r="E389" s="35" t="s">
        <v>181</v>
      </c>
      <c r="F389" s="30" t="s">
        <v>276</v>
      </c>
    </row>
    <row r="390" spans="2:6">
      <c r="B390" s="17" t="s">
        <v>791</v>
      </c>
      <c r="C390" s="30" t="s">
        <v>792</v>
      </c>
      <c r="D390" s="30" t="s">
        <v>125</v>
      </c>
      <c r="E390" s="35" t="s">
        <v>181</v>
      </c>
      <c r="F390" s="30" t="s">
        <v>383</v>
      </c>
    </row>
    <row r="391" spans="2:6">
      <c r="B391" s="17" t="s">
        <v>793</v>
      </c>
      <c r="C391" s="30" t="s">
        <v>794</v>
      </c>
      <c r="D391" s="30" t="s">
        <v>115</v>
      </c>
      <c r="E391" s="35" t="s">
        <v>130</v>
      </c>
      <c r="F391" s="30" t="s">
        <v>177</v>
      </c>
    </row>
    <row r="392" spans="2:6" ht="24" customHeight="1">
      <c r="B392" s="17" t="s">
        <v>795</v>
      </c>
      <c r="C392" s="26" t="s">
        <v>796</v>
      </c>
      <c r="D392" s="30" t="s">
        <v>121</v>
      </c>
      <c r="E392" s="35" t="s">
        <v>181</v>
      </c>
      <c r="F392" s="30" t="s">
        <v>797</v>
      </c>
    </row>
    <row r="393" spans="2:6">
      <c r="B393" s="17" t="s">
        <v>798</v>
      </c>
      <c r="C393" s="30" t="s">
        <v>775</v>
      </c>
      <c r="D393" s="30" t="s">
        <v>125</v>
      </c>
      <c r="E393" s="35" t="s">
        <v>261</v>
      </c>
      <c r="F393" s="30" t="s">
        <v>212</v>
      </c>
    </row>
    <row r="394" spans="2:6" ht="24" customHeight="1">
      <c r="B394" s="17" t="s">
        <v>799</v>
      </c>
      <c r="C394" s="30" t="s">
        <v>775</v>
      </c>
      <c r="D394" s="30" t="s">
        <v>125</v>
      </c>
      <c r="E394" s="35" t="s">
        <v>181</v>
      </c>
      <c r="F394" s="30" t="s">
        <v>358</v>
      </c>
    </row>
    <row r="395" spans="2:6" ht="24" customHeight="1">
      <c r="B395" s="17" t="s">
        <v>800</v>
      </c>
      <c r="C395" s="30" t="s">
        <v>211</v>
      </c>
      <c r="D395" s="30" t="s">
        <v>125</v>
      </c>
      <c r="E395" s="35" t="s">
        <v>181</v>
      </c>
      <c r="F395" s="30" t="s">
        <v>358</v>
      </c>
    </row>
    <row r="396" spans="2:6">
      <c r="B396" s="17" t="s">
        <v>801</v>
      </c>
      <c r="C396" s="30" t="s">
        <v>802</v>
      </c>
      <c r="D396" s="30" t="s">
        <v>168</v>
      </c>
      <c r="E396" s="35" t="s">
        <v>181</v>
      </c>
      <c r="F396" s="30" t="s">
        <v>803</v>
      </c>
    </row>
    <row r="397" spans="2:6">
      <c r="B397" s="17" t="s">
        <v>804</v>
      </c>
      <c r="C397" s="30" t="s">
        <v>805</v>
      </c>
      <c r="D397" s="30" t="s">
        <v>168</v>
      </c>
      <c r="E397" s="35" t="s">
        <v>181</v>
      </c>
      <c r="F397" s="30" t="s">
        <v>806</v>
      </c>
    </row>
    <row r="398" spans="2:6">
      <c r="B398" s="17" t="s">
        <v>807</v>
      </c>
      <c r="C398" s="26" t="s">
        <v>808</v>
      </c>
      <c r="D398" s="30" t="s">
        <v>126</v>
      </c>
      <c r="E398" s="35" t="s">
        <v>130</v>
      </c>
      <c r="F398" s="30" t="s">
        <v>809</v>
      </c>
    </row>
    <row r="399" spans="2:6">
      <c r="B399" s="17" t="s">
        <v>810</v>
      </c>
      <c r="C399" s="26" t="s">
        <v>811</v>
      </c>
      <c r="D399" s="30" t="s">
        <v>126</v>
      </c>
      <c r="E399" s="35" t="s">
        <v>181</v>
      </c>
      <c r="F399" s="30" t="s">
        <v>665</v>
      </c>
    </row>
    <row r="400" spans="2:6" ht="24" customHeight="1">
      <c r="B400" s="17" t="s">
        <v>812</v>
      </c>
      <c r="C400" s="26" t="s">
        <v>813</v>
      </c>
      <c r="D400" s="30" t="s">
        <v>125</v>
      </c>
      <c r="E400" s="35" t="s">
        <v>181</v>
      </c>
      <c r="F400" s="30" t="s">
        <v>276</v>
      </c>
    </row>
    <row r="401" spans="2:6" ht="24" customHeight="1">
      <c r="B401" s="17" t="s">
        <v>814</v>
      </c>
      <c r="C401" s="26" t="s">
        <v>815</v>
      </c>
      <c r="D401" s="30" t="s">
        <v>125</v>
      </c>
      <c r="E401" s="35" t="s">
        <v>181</v>
      </c>
      <c r="F401" s="30" t="s">
        <v>276</v>
      </c>
    </row>
    <row r="402" spans="2:6" ht="24" customHeight="1">
      <c r="B402" s="17" t="s">
        <v>816</v>
      </c>
      <c r="C402" s="30" t="s">
        <v>817</v>
      </c>
      <c r="D402" s="30" t="s">
        <v>125</v>
      </c>
      <c r="E402" s="35" t="s">
        <v>818</v>
      </c>
      <c r="F402" s="30" t="s">
        <v>705</v>
      </c>
    </row>
    <row r="403" spans="2:6">
      <c r="B403" s="17" t="s">
        <v>819</v>
      </c>
      <c r="C403" s="26" t="s">
        <v>820</v>
      </c>
      <c r="D403" s="30" t="s">
        <v>126</v>
      </c>
      <c r="E403" s="35" t="s">
        <v>181</v>
      </c>
      <c r="F403" s="30" t="s">
        <v>192</v>
      </c>
    </row>
    <row r="404" spans="2:6">
      <c r="B404" s="17" t="s">
        <v>821</v>
      </c>
      <c r="C404" s="30" t="s">
        <v>717</v>
      </c>
      <c r="D404" s="30" t="s">
        <v>125</v>
      </c>
      <c r="E404" s="35" t="s">
        <v>181</v>
      </c>
      <c r="F404" s="30" t="s">
        <v>383</v>
      </c>
    </row>
    <row r="405" spans="2:6">
      <c r="B405" s="17" t="s">
        <v>822</v>
      </c>
      <c r="C405" s="30" t="s">
        <v>823</v>
      </c>
      <c r="D405" s="30" t="s">
        <v>125</v>
      </c>
      <c r="E405" s="35" t="s">
        <v>130</v>
      </c>
      <c r="F405" s="30" t="s">
        <v>225</v>
      </c>
    </row>
    <row r="406" spans="2:6">
      <c r="B406" s="17" t="s">
        <v>824</v>
      </c>
      <c r="C406" s="26" t="s">
        <v>825</v>
      </c>
      <c r="D406" s="30" t="s">
        <v>126</v>
      </c>
      <c r="E406" s="35" t="s">
        <v>181</v>
      </c>
      <c r="F406" s="30" t="s">
        <v>826</v>
      </c>
    </row>
    <row r="407" spans="2:6">
      <c r="B407" s="17" t="s">
        <v>827</v>
      </c>
      <c r="C407" s="30" t="s">
        <v>437</v>
      </c>
      <c r="D407" s="30" t="s">
        <v>95</v>
      </c>
      <c r="E407" s="35" t="s">
        <v>130</v>
      </c>
      <c r="F407" s="30" t="s">
        <v>204</v>
      </c>
    </row>
    <row r="408" spans="2:6">
      <c r="B408" s="17" t="s">
        <v>828</v>
      </c>
      <c r="C408" s="26" t="s">
        <v>829</v>
      </c>
      <c r="D408" s="30" t="s">
        <v>123</v>
      </c>
      <c r="E408" s="35" t="s">
        <v>130</v>
      </c>
      <c r="F408" s="30" t="s">
        <v>306</v>
      </c>
    </row>
    <row r="409" spans="2:6" ht="24" customHeight="1">
      <c r="B409" s="17" t="s">
        <v>830</v>
      </c>
      <c r="C409" s="26" t="s">
        <v>831</v>
      </c>
      <c r="D409" s="30" t="s">
        <v>126</v>
      </c>
      <c r="E409" s="35" t="s">
        <v>181</v>
      </c>
      <c r="F409" s="30" t="s">
        <v>832</v>
      </c>
    </row>
    <row r="410" spans="2:6">
      <c r="B410" s="17" t="s">
        <v>833</v>
      </c>
      <c r="C410" s="26" t="s">
        <v>834</v>
      </c>
      <c r="D410" s="30" t="s">
        <v>126</v>
      </c>
      <c r="E410" s="35" t="s">
        <v>835</v>
      </c>
      <c r="F410" s="30" t="s">
        <v>836</v>
      </c>
    </row>
    <row r="411" spans="2:6">
      <c r="B411" s="17" t="s">
        <v>837</v>
      </c>
      <c r="C411" s="26" t="s">
        <v>838</v>
      </c>
      <c r="D411" s="30" t="s">
        <v>126</v>
      </c>
      <c r="E411" s="35" t="s">
        <v>130</v>
      </c>
      <c r="F411" s="30" t="s">
        <v>836</v>
      </c>
    </row>
    <row r="412" spans="2:6">
      <c r="B412" s="17" t="s">
        <v>839</v>
      </c>
      <c r="C412" s="26" t="s">
        <v>840</v>
      </c>
      <c r="D412" s="30" t="s">
        <v>126</v>
      </c>
      <c r="E412" s="35" t="s">
        <v>130</v>
      </c>
      <c r="F412" s="30" t="s">
        <v>836</v>
      </c>
    </row>
    <row r="413" spans="2:6" ht="24" customHeight="1">
      <c r="B413" s="17" t="s">
        <v>841</v>
      </c>
      <c r="C413" s="30" t="s">
        <v>200</v>
      </c>
      <c r="D413" s="30" t="s">
        <v>95</v>
      </c>
      <c r="E413" s="35" t="s">
        <v>130</v>
      </c>
      <c r="F413" s="30" t="s">
        <v>163</v>
      </c>
    </row>
    <row r="414" spans="2:6" ht="24" customHeight="1">
      <c r="B414" s="17" t="s">
        <v>842</v>
      </c>
      <c r="C414" s="30" t="s">
        <v>162</v>
      </c>
      <c r="D414" s="30" t="s">
        <v>95</v>
      </c>
      <c r="E414" s="35" t="s">
        <v>130</v>
      </c>
      <c r="F414" s="30" t="s">
        <v>163</v>
      </c>
    </row>
    <row r="415" spans="2:6">
      <c r="B415" s="17" t="s">
        <v>843</v>
      </c>
      <c r="C415" s="26" t="s">
        <v>844</v>
      </c>
      <c r="D415" s="30" t="s">
        <v>126</v>
      </c>
      <c r="E415" s="35" t="s">
        <v>181</v>
      </c>
      <c r="F415" s="30" t="s">
        <v>809</v>
      </c>
    </row>
    <row r="416" spans="2:6" ht="24" customHeight="1">
      <c r="B416" s="17" t="s">
        <v>845</v>
      </c>
      <c r="C416" s="30" t="s">
        <v>846</v>
      </c>
      <c r="D416" s="30" t="s">
        <v>216</v>
      </c>
      <c r="E416" s="35" t="s">
        <v>181</v>
      </c>
      <c r="F416" s="30" t="s">
        <v>406</v>
      </c>
    </row>
    <row r="417" spans="2:6" ht="24" customHeight="1">
      <c r="B417" s="17" t="s">
        <v>847</v>
      </c>
      <c r="C417" s="26" t="s">
        <v>848</v>
      </c>
      <c r="D417" s="30" t="s">
        <v>121</v>
      </c>
      <c r="E417" s="35" t="s">
        <v>181</v>
      </c>
      <c r="F417" s="30" t="s">
        <v>849</v>
      </c>
    </row>
    <row r="418" spans="2:6" ht="24" customHeight="1">
      <c r="B418" s="17" t="s">
        <v>850</v>
      </c>
      <c r="C418" s="30" t="s">
        <v>851</v>
      </c>
      <c r="D418" s="30" t="s">
        <v>202</v>
      </c>
      <c r="E418" s="35" t="s">
        <v>130</v>
      </c>
      <c r="F418" s="30" t="s">
        <v>276</v>
      </c>
    </row>
    <row r="419" spans="2:6">
      <c r="B419" s="17" t="s">
        <v>852</v>
      </c>
      <c r="C419" s="30" t="s">
        <v>545</v>
      </c>
      <c r="D419" s="30" t="s">
        <v>96</v>
      </c>
      <c r="E419" s="35" t="s">
        <v>130</v>
      </c>
      <c r="F419" s="30" t="s">
        <v>853</v>
      </c>
    </row>
    <row r="420" spans="2:6">
      <c r="B420" s="17" t="s">
        <v>854</v>
      </c>
      <c r="C420" s="26" t="s">
        <v>855</v>
      </c>
      <c r="D420" s="30" t="s">
        <v>95</v>
      </c>
      <c r="E420" s="35" t="s">
        <v>130</v>
      </c>
      <c r="F420" s="30" t="s">
        <v>177</v>
      </c>
    </row>
    <row r="421" spans="2:6">
      <c r="B421" s="17" t="s">
        <v>856</v>
      </c>
      <c r="C421" s="26" t="s">
        <v>857</v>
      </c>
      <c r="D421" s="30" t="s">
        <v>95</v>
      </c>
      <c r="E421" s="35" t="s">
        <v>130</v>
      </c>
      <c r="F421" s="30" t="s">
        <v>177</v>
      </c>
    </row>
    <row r="422" spans="2:6">
      <c r="B422" s="17" t="s">
        <v>858</v>
      </c>
      <c r="C422" s="30" t="s">
        <v>789</v>
      </c>
      <c r="D422" s="30" t="s">
        <v>125</v>
      </c>
      <c r="E422" s="35" t="s">
        <v>181</v>
      </c>
      <c r="F422" s="30" t="s">
        <v>212</v>
      </c>
    </row>
    <row r="423" spans="2:6">
      <c r="B423" s="17" t="s">
        <v>859</v>
      </c>
      <c r="C423" s="30" t="s">
        <v>860</v>
      </c>
      <c r="D423" s="30" t="s">
        <v>125</v>
      </c>
      <c r="E423" s="35" t="s">
        <v>181</v>
      </c>
      <c r="F423" s="30" t="s">
        <v>352</v>
      </c>
    </row>
    <row r="424" spans="2:6">
      <c r="B424" s="17" t="s">
        <v>861</v>
      </c>
      <c r="C424" s="30" t="s">
        <v>862</v>
      </c>
      <c r="D424" s="30" t="s">
        <v>125</v>
      </c>
      <c r="E424" s="35" t="s">
        <v>181</v>
      </c>
      <c r="F424" s="30" t="s">
        <v>352</v>
      </c>
    </row>
    <row r="425" spans="2:6">
      <c r="B425" s="17" t="s">
        <v>863</v>
      </c>
      <c r="C425" s="26" t="s">
        <v>864</v>
      </c>
      <c r="D425" s="30" t="s">
        <v>126</v>
      </c>
      <c r="E425" s="35" t="s">
        <v>181</v>
      </c>
      <c r="F425" s="30" t="s">
        <v>865</v>
      </c>
    </row>
    <row r="426" spans="2:6" ht="24" customHeight="1">
      <c r="B426" s="17" t="s">
        <v>866</v>
      </c>
      <c r="C426" s="30" t="s">
        <v>867</v>
      </c>
      <c r="D426" s="30" t="s">
        <v>128</v>
      </c>
      <c r="E426" s="35" t="s">
        <v>181</v>
      </c>
      <c r="F426" s="30" t="s">
        <v>262</v>
      </c>
    </row>
    <row r="427" spans="2:6">
      <c r="B427" s="17" t="s">
        <v>868</v>
      </c>
      <c r="C427" s="26" t="s">
        <v>227</v>
      </c>
      <c r="D427" s="30" t="s">
        <v>95</v>
      </c>
      <c r="E427" s="35" t="s">
        <v>130</v>
      </c>
      <c r="F427" s="30" t="s">
        <v>253</v>
      </c>
    </row>
    <row r="428" spans="2:6">
      <c r="B428" s="17" t="s">
        <v>869</v>
      </c>
      <c r="C428" s="26" t="s">
        <v>437</v>
      </c>
      <c r="D428" s="30" t="s">
        <v>95</v>
      </c>
      <c r="E428" s="35" t="s">
        <v>130</v>
      </c>
      <c r="F428" s="30" t="s">
        <v>192</v>
      </c>
    </row>
    <row r="429" spans="2:6">
      <c r="B429" s="17" t="s">
        <v>870</v>
      </c>
      <c r="C429" s="26" t="s">
        <v>871</v>
      </c>
      <c r="D429" s="30" t="s">
        <v>95</v>
      </c>
      <c r="E429" s="35" t="s">
        <v>130</v>
      </c>
      <c r="F429" s="30" t="s">
        <v>228</v>
      </c>
    </row>
    <row r="430" spans="2:6" ht="24" customHeight="1">
      <c r="B430" s="17" t="s">
        <v>872</v>
      </c>
      <c r="C430" s="30" t="s">
        <v>873</v>
      </c>
      <c r="D430" s="30" t="s">
        <v>202</v>
      </c>
      <c r="E430" s="35" t="s">
        <v>181</v>
      </c>
      <c r="F430" s="30" t="s">
        <v>874</v>
      </c>
    </row>
    <row r="431" spans="2:6" ht="24" customHeight="1">
      <c r="B431" s="17" t="s">
        <v>875</v>
      </c>
      <c r="C431" s="30" t="s">
        <v>876</v>
      </c>
      <c r="D431" s="30" t="s">
        <v>168</v>
      </c>
      <c r="E431" s="35" t="s">
        <v>181</v>
      </c>
      <c r="F431" s="30" t="s">
        <v>877</v>
      </c>
    </row>
    <row r="432" spans="2:6" ht="24" customHeight="1">
      <c r="B432" s="17" t="s">
        <v>878</v>
      </c>
      <c r="C432" s="30" t="s">
        <v>879</v>
      </c>
      <c r="D432" s="30" t="s">
        <v>95</v>
      </c>
      <c r="E432" s="35" t="s">
        <v>130</v>
      </c>
      <c r="F432" s="30" t="s">
        <v>163</v>
      </c>
    </row>
    <row r="433" spans="2:6" ht="24" customHeight="1">
      <c r="B433" s="17" t="s">
        <v>880</v>
      </c>
      <c r="C433" s="30" t="s">
        <v>881</v>
      </c>
      <c r="D433" s="30" t="s">
        <v>95</v>
      </c>
      <c r="E433" s="35" t="s">
        <v>130</v>
      </c>
      <c r="F433" s="30" t="s">
        <v>255</v>
      </c>
    </row>
    <row r="434" spans="2:6">
      <c r="B434" s="17" t="s">
        <v>882</v>
      </c>
      <c r="C434" s="30" t="s">
        <v>883</v>
      </c>
      <c r="D434" s="30" t="s">
        <v>168</v>
      </c>
      <c r="E434" s="35" t="s">
        <v>130</v>
      </c>
      <c r="F434" s="30" t="s">
        <v>884</v>
      </c>
    </row>
    <row r="435" spans="2:6" ht="24" customHeight="1">
      <c r="B435" s="17" t="s">
        <v>885</v>
      </c>
      <c r="C435" s="30" t="s">
        <v>886</v>
      </c>
      <c r="D435" s="30" t="s">
        <v>124</v>
      </c>
      <c r="E435" s="35" t="s">
        <v>130</v>
      </c>
      <c r="F435" s="30" t="s">
        <v>276</v>
      </c>
    </row>
    <row r="436" spans="2:6">
      <c r="B436" s="17" t="s">
        <v>887</v>
      </c>
      <c r="C436" s="26" t="s">
        <v>888</v>
      </c>
      <c r="D436" s="30" t="s">
        <v>126</v>
      </c>
      <c r="E436" s="35" t="s">
        <v>181</v>
      </c>
      <c r="F436" s="30" t="s">
        <v>889</v>
      </c>
    </row>
    <row r="437" spans="2:6">
      <c r="B437" s="17" t="s">
        <v>890</v>
      </c>
      <c r="C437" s="26" t="s">
        <v>891</v>
      </c>
      <c r="D437" s="30" t="s">
        <v>126</v>
      </c>
      <c r="E437" s="35" t="s">
        <v>181</v>
      </c>
      <c r="F437" s="30" t="s">
        <v>809</v>
      </c>
    </row>
    <row r="438" spans="2:6">
      <c r="B438" s="17" t="s">
        <v>892</v>
      </c>
      <c r="C438" s="26" t="s">
        <v>780</v>
      </c>
      <c r="D438" s="30" t="s">
        <v>95</v>
      </c>
      <c r="E438" s="35" t="s">
        <v>130</v>
      </c>
      <c r="F438" s="30" t="s">
        <v>192</v>
      </c>
    </row>
    <row r="439" spans="2:6">
      <c r="B439" s="17" t="s">
        <v>893</v>
      </c>
      <c r="C439" s="30" t="s">
        <v>231</v>
      </c>
      <c r="D439" s="30" t="s">
        <v>95</v>
      </c>
      <c r="E439" s="35" t="s">
        <v>130</v>
      </c>
      <c r="F439" s="30" t="s">
        <v>192</v>
      </c>
    </row>
    <row r="440" spans="2:6">
      <c r="B440" s="17" t="s">
        <v>894</v>
      </c>
      <c r="C440" s="30" t="s">
        <v>191</v>
      </c>
      <c r="D440" s="30" t="s">
        <v>95</v>
      </c>
      <c r="E440" s="35" t="s">
        <v>130</v>
      </c>
      <c r="F440" s="30" t="s">
        <v>192</v>
      </c>
    </row>
    <row r="441" spans="2:6" ht="24" customHeight="1">
      <c r="B441" s="17" t="s">
        <v>895</v>
      </c>
      <c r="C441" s="30" t="s">
        <v>896</v>
      </c>
      <c r="D441" s="30" t="s">
        <v>168</v>
      </c>
      <c r="E441" s="35" t="s">
        <v>181</v>
      </c>
      <c r="F441" s="30" t="s">
        <v>897</v>
      </c>
    </row>
    <row r="442" spans="2:6" ht="24" customHeight="1">
      <c r="B442" s="17" t="s">
        <v>898</v>
      </c>
      <c r="C442" s="30" t="s">
        <v>899</v>
      </c>
      <c r="D442" s="30" t="s">
        <v>202</v>
      </c>
      <c r="E442" s="35" t="s">
        <v>181</v>
      </c>
      <c r="F442" s="30" t="s">
        <v>276</v>
      </c>
    </row>
    <row r="443" spans="2:6">
      <c r="B443" s="17" t="s">
        <v>900</v>
      </c>
      <c r="C443" s="30" t="s">
        <v>901</v>
      </c>
      <c r="D443" s="30" t="s">
        <v>122</v>
      </c>
      <c r="E443" s="35" t="s">
        <v>130</v>
      </c>
      <c r="F443" s="30" t="s">
        <v>383</v>
      </c>
    </row>
    <row r="444" spans="2:6" ht="24" customHeight="1">
      <c r="B444" s="17" t="s">
        <v>902</v>
      </c>
      <c r="C444" s="30" t="s">
        <v>425</v>
      </c>
      <c r="D444" s="30" t="s">
        <v>95</v>
      </c>
      <c r="E444" s="35" t="s">
        <v>130</v>
      </c>
      <c r="F444" s="30" t="s">
        <v>255</v>
      </c>
    </row>
    <row r="445" spans="2:6">
      <c r="B445" s="17" t="s">
        <v>903</v>
      </c>
      <c r="C445" s="30" t="s">
        <v>904</v>
      </c>
      <c r="D445" s="30" t="s">
        <v>123</v>
      </c>
      <c r="E445" s="35" t="s">
        <v>130</v>
      </c>
      <c r="F445" s="30" t="s">
        <v>306</v>
      </c>
    </row>
    <row r="446" spans="2:6">
      <c r="B446" s="17" t="s">
        <v>905</v>
      </c>
      <c r="C446" s="30" t="s">
        <v>906</v>
      </c>
      <c r="D446" s="30" t="s">
        <v>202</v>
      </c>
      <c r="E446" s="35" t="s">
        <v>130</v>
      </c>
      <c r="F446" s="30" t="s">
        <v>212</v>
      </c>
    </row>
    <row r="447" spans="2:6">
      <c r="B447" s="17" t="s">
        <v>907</v>
      </c>
      <c r="C447" s="26" t="s">
        <v>908</v>
      </c>
      <c r="D447" s="30" t="s">
        <v>126</v>
      </c>
      <c r="E447" s="35" t="s">
        <v>181</v>
      </c>
      <c r="F447" s="30" t="s">
        <v>677</v>
      </c>
    </row>
    <row r="448" spans="2:6">
      <c r="B448" s="17" t="s">
        <v>909</v>
      </c>
      <c r="C448" s="26" t="s">
        <v>910</v>
      </c>
      <c r="D448" s="30" t="s">
        <v>126</v>
      </c>
      <c r="E448" s="35" t="s">
        <v>181</v>
      </c>
      <c r="F448" s="30" t="s">
        <v>865</v>
      </c>
    </row>
    <row r="449" spans="2:6" ht="24" customHeight="1">
      <c r="B449" s="17" t="s">
        <v>911</v>
      </c>
      <c r="C449" s="30" t="s">
        <v>912</v>
      </c>
      <c r="D449" s="30" t="s">
        <v>168</v>
      </c>
      <c r="E449" s="35" t="s">
        <v>181</v>
      </c>
      <c r="F449" s="30" t="s">
        <v>913</v>
      </c>
    </row>
    <row r="450" spans="2:6">
      <c r="B450" s="17" t="s">
        <v>914</v>
      </c>
      <c r="C450" s="28" t="s">
        <v>915</v>
      </c>
      <c r="D450" s="30" t="s">
        <v>123</v>
      </c>
      <c r="E450" s="35" t="s">
        <v>130</v>
      </c>
      <c r="F450" s="30" t="s">
        <v>306</v>
      </c>
    </row>
    <row r="451" spans="2:6" ht="24" customHeight="1">
      <c r="B451" s="17" t="s">
        <v>916</v>
      </c>
      <c r="C451" s="26" t="s">
        <v>917</v>
      </c>
      <c r="D451" s="30" t="s">
        <v>125</v>
      </c>
      <c r="E451" s="35" t="s">
        <v>181</v>
      </c>
      <c r="F451" s="30" t="s">
        <v>276</v>
      </c>
    </row>
    <row r="452" spans="2:6" ht="24" customHeight="1">
      <c r="B452" s="17" t="s">
        <v>918</v>
      </c>
      <c r="C452" s="26" t="s">
        <v>919</v>
      </c>
      <c r="D452" s="30" t="s">
        <v>126</v>
      </c>
      <c r="E452" s="35" t="s">
        <v>181</v>
      </c>
      <c r="F452" s="30" t="s">
        <v>276</v>
      </c>
    </row>
    <row r="453" spans="2:6">
      <c r="B453" s="17" t="s">
        <v>920</v>
      </c>
      <c r="C453" s="26" t="s">
        <v>921</v>
      </c>
      <c r="D453" s="30" t="s">
        <v>123</v>
      </c>
      <c r="E453" s="35" t="s">
        <v>130</v>
      </c>
      <c r="F453" s="30" t="s">
        <v>306</v>
      </c>
    </row>
    <row r="454" spans="2:6" ht="24" customHeight="1">
      <c r="B454" s="17" t="s">
        <v>922</v>
      </c>
      <c r="C454" s="26" t="s">
        <v>923</v>
      </c>
      <c r="D454" s="30" t="s">
        <v>168</v>
      </c>
      <c r="E454" s="35" t="s">
        <v>181</v>
      </c>
      <c r="F454" s="30" t="s">
        <v>276</v>
      </c>
    </row>
    <row r="455" spans="2:6" ht="24" customHeight="1">
      <c r="B455" s="17" t="s">
        <v>924</v>
      </c>
      <c r="C455" s="26" t="s">
        <v>925</v>
      </c>
      <c r="D455" s="30" t="s">
        <v>126</v>
      </c>
      <c r="E455" s="35" t="s">
        <v>181</v>
      </c>
      <c r="F455" s="30" t="s">
        <v>276</v>
      </c>
    </row>
    <row r="456" spans="2:6" ht="24" customHeight="1">
      <c r="B456" s="17" t="s">
        <v>926</v>
      </c>
      <c r="C456" s="26" t="s">
        <v>231</v>
      </c>
      <c r="D456" s="30" t="s">
        <v>95</v>
      </c>
      <c r="E456" s="35" t="s">
        <v>130</v>
      </c>
      <c r="F456" s="30" t="s">
        <v>303</v>
      </c>
    </row>
    <row r="457" spans="2:6">
      <c r="B457" s="17" t="s">
        <v>927</v>
      </c>
      <c r="C457" s="26" t="s">
        <v>928</v>
      </c>
      <c r="D457" s="30" t="s">
        <v>202</v>
      </c>
      <c r="E457" s="34" t="s">
        <v>181</v>
      </c>
      <c r="F457" s="30" t="s">
        <v>695</v>
      </c>
    </row>
    <row r="458" spans="2:6">
      <c r="B458" s="17" t="s">
        <v>929</v>
      </c>
      <c r="C458" s="26" t="s">
        <v>930</v>
      </c>
      <c r="D458" s="30" t="s">
        <v>125</v>
      </c>
      <c r="E458" s="35" t="s">
        <v>181</v>
      </c>
      <c r="F458" s="30" t="s">
        <v>383</v>
      </c>
    </row>
    <row r="459" spans="2:6" ht="24" customHeight="1">
      <c r="B459" s="17" t="s">
        <v>931</v>
      </c>
      <c r="C459" s="26" t="s">
        <v>932</v>
      </c>
      <c r="D459" s="30" t="s">
        <v>168</v>
      </c>
      <c r="E459" s="35" t="s">
        <v>181</v>
      </c>
      <c r="F459" s="30" t="s">
        <v>276</v>
      </c>
    </row>
    <row r="460" spans="2:6">
      <c r="B460" s="17" t="s">
        <v>933</v>
      </c>
      <c r="C460" s="26" t="s">
        <v>318</v>
      </c>
      <c r="D460" s="30" t="s">
        <v>95</v>
      </c>
      <c r="E460" s="35" t="s">
        <v>130</v>
      </c>
      <c r="F460" s="30" t="s">
        <v>241</v>
      </c>
    </row>
    <row r="461" spans="2:6">
      <c r="B461" s="17" t="s">
        <v>934</v>
      </c>
      <c r="C461" s="26" t="s">
        <v>231</v>
      </c>
      <c r="D461" s="30" t="s">
        <v>95</v>
      </c>
      <c r="E461" s="35" t="s">
        <v>130</v>
      </c>
      <c r="F461" s="30" t="s">
        <v>241</v>
      </c>
    </row>
    <row r="462" spans="2:6">
      <c r="B462" s="17" t="s">
        <v>935</v>
      </c>
      <c r="C462" s="26" t="s">
        <v>936</v>
      </c>
      <c r="D462" s="30" t="s">
        <v>168</v>
      </c>
      <c r="E462" s="35" t="s">
        <v>181</v>
      </c>
      <c r="F462" s="30" t="s">
        <v>192</v>
      </c>
    </row>
    <row r="463" spans="2:6" ht="24" customHeight="1">
      <c r="B463" s="17" t="s">
        <v>937</v>
      </c>
      <c r="C463" s="26" t="s">
        <v>191</v>
      </c>
      <c r="D463" s="30" t="s">
        <v>95</v>
      </c>
      <c r="E463" s="35" t="s">
        <v>130</v>
      </c>
      <c r="F463" s="30" t="s">
        <v>303</v>
      </c>
    </row>
    <row r="464" spans="2:6" ht="24" customHeight="1">
      <c r="B464" s="17" t="s">
        <v>938</v>
      </c>
      <c r="C464" s="30" t="s">
        <v>939</v>
      </c>
      <c r="D464" s="30" t="s">
        <v>248</v>
      </c>
      <c r="E464" s="35" t="s">
        <v>181</v>
      </c>
      <c r="F464" s="30" t="s">
        <v>276</v>
      </c>
    </row>
    <row r="465" spans="2:6" ht="24" customHeight="1">
      <c r="B465" s="17" t="s">
        <v>940</v>
      </c>
      <c r="C465" s="30" t="s">
        <v>941</v>
      </c>
      <c r="D465" s="30" t="s">
        <v>248</v>
      </c>
      <c r="E465" s="35" t="s">
        <v>181</v>
      </c>
      <c r="F465" s="30" t="s">
        <v>276</v>
      </c>
    </row>
    <row r="466" spans="2:6" ht="24" customHeight="1">
      <c r="B466" s="17" t="s">
        <v>942</v>
      </c>
      <c r="C466" s="30" t="s">
        <v>943</v>
      </c>
      <c r="D466" s="30" t="s">
        <v>125</v>
      </c>
      <c r="E466" s="35" t="s">
        <v>130</v>
      </c>
      <c r="F466" s="30" t="s">
        <v>276</v>
      </c>
    </row>
    <row r="467" spans="2:6">
      <c r="B467" s="17" t="s">
        <v>944</v>
      </c>
      <c r="C467" s="26" t="s">
        <v>945</v>
      </c>
      <c r="D467" s="30" t="s">
        <v>125</v>
      </c>
      <c r="E467" s="35" t="s">
        <v>181</v>
      </c>
      <c r="F467" s="30" t="s">
        <v>383</v>
      </c>
    </row>
    <row r="468" spans="2:6">
      <c r="B468" s="17" t="s">
        <v>946</v>
      </c>
      <c r="C468" s="30" t="s">
        <v>947</v>
      </c>
      <c r="D468" s="30" t="s">
        <v>126</v>
      </c>
      <c r="E468" s="35" t="s">
        <v>181</v>
      </c>
      <c r="F468" s="30" t="s">
        <v>677</v>
      </c>
    </row>
    <row r="469" spans="2:6" ht="24" customHeight="1">
      <c r="B469" s="17" t="s">
        <v>948</v>
      </c>
      <c r="C469" s="26" t="s">
        <v>949</v>
      </c>
      <c r="D469" s="30" t="s">
        <v>125</v>
      </c>
      <c r="E469" s="30" t="s">
        <v>181</v>
      </c>
      <c r="F469" s="30" t="s">
        <v>705</v>
      </c>
    </row>
    <row r="470" spans="2:6" ht="24" customHeight="1">
      <c r="B470" s="17" t="s">
        <v>950</v>
      </c>
      <c r="C470" s="26" t="s">
        <v>951</v>
      </c>
      <c r="D470" s="30" t="s">
        <v>168</v>
      </c>
      <c r="E470" s="35" t="s">
        <v>181</v>
      </c>
      <c r="F470" s="30" t="s">
        <v>276</v>
      </c>
    </row>
    <row r="471" spans="2:6" ht="24" customHeight="1">
      <c r="B471" s="17" t="s">
        <v>952</v>
      </c>
      <c r="C471" s="26" t="s">
        <v>953</v>
      </c>
      <c r="D471" s="30" t="s">
        <v>202</v>
      </c>
      <c r="E471" s="30" t="s">
        <v>181</v>
      </c>
      <c r="F471" s="30" t="s">
        <v>276</v>
      </c>
    </row>
    <row r="472" spans="2:6">
      <c r="B472" s="17" t="s">
        <v>954</v>
      </c>
      <c r="C472" s="26" t="s">
        <v>955</v>
      </c>
      <c r="D472" s="30" t="s">
        <v>350</v>
      </c>
      <c r="E472" s="30" t="s">
        <v>181</v>
      </c>
      <c r="F472" s="30" t="s">
        <v>956</v>
      </c>
    </row>
    <row r="473" spans="2:6">
      <c r="B473" s="17" t="s">
        <v>957</v>
      </c>
      <c r="C473" s="26" t="s">
        <v>958</v>
      </c>
      <c r="D473" s="30" t="s">
        <v>95</v>
      </c>
      <c r="E473" s="35" t="s">
        <v>130</v>
      </c>
      <c r="F473" s="30" t="s">
        <v>253</v>
      </c>
    </row>
    <row r="474" spans="2:6">
      <c r="B474" s="17" t="s">
        <v>959</v>
      </c>
      <c r="C474" s="26" t="s">
        <v>960</v>
      </c>
      <c r="D474" s="30" t="s">
        <v>95</v>
      </c>
      <c r="E474" s="35" t="s">
        <v>130</v>
      </c>
      <c r="F474" s="30" t="s">
        <v>257</v>
      </c>
    </row>
    <row r="475" spans="2:6">
      <c r="B475" s="17" t="s">
        <v>961</v>
      </c>
      <c r="C475" s="26" t="s">
        <v>962</v>
      </c>
      <c r="D475" s="30" t="s">
        <v>95</v>
      </c>
      <c r="E475" s="35" t="s">
        <v>130</v>
      </c>
      <c r="F475" s="30" t="s">
        <v>257</v>
      </c>
    </row>
    <row r="476" spans="2:6">
      <c r="B476" s="17" t="s">
        <v>963</v>
      </c>
      <c r="C476" s="26" t="s">
        <v>964</v>
      </c>
      <c r="D476" s="30" t="s">
        <v>216</v>
      </c>
      <c r="E476" s="35" t="s">
        <v>181</v>
      </c>
      <c r="F476" s="30" t="s">
        <v>650</v>
      </c>
    </row>
    <row r="477" spans="2:6" ht="24" customHeight="1">
      <c r="B477" s="17" t="s">
        <v>965</v>
      </c>
      <c r="C477" s="26" t="s">
        <v>966</v>
      </c>
      <c r="D477" s="30" t="s">
        <v>202</v>
      </c>
      <c r="E477" s="30" t="s">
        <v>181</v>
      </c>
      <c r="F477" s="30" t="s">
        <v>276</v>
      </c>
    </row>
    <row r="478" spans="2:6">
      <c r="B478" s="17" t="s">
        <v>967</v>
      </c>
      <c r="C478" s="30" t="s">
        <v>968</v>
      </c>
      <c r="D478" s="30" t="s">
        <v>126</v>
      </c>
      <c r="E478" s="35" t="s">
        <v>181</v>
      </c>
      <c r="F478" s="30" t="s">
        <v>192</v>
      </c>
    </row>
    <row r="479" spans="2:6" ht="24" customHeight="1">
      <c r="B479" s="17" t="s">
        <v>969</v>
      </c>
      <c r="C479" s="30" t="s">
        <v>808</v>
      </c>
      <c r="D479" s="30" t="s">
        <v>126</v>
      </c>
      <c r="E479" s="35" t="s">
        <v>181</v>
      </c>
      <c r="F479" s="30" t="s">
        <v>276</v>
      </c>
    </row>
    <row r="480" spans="2:6" ht="24" customHeight="1">
      <c r="B480" s="17" t="s">
        <v>970</v>
      </c>
      <c r="C480" s="30" t="s">
        <v>971</v>
      </c>
      <c r="D480" s="30" t="s">
        <v>126</v>
      </c>
      <c r="E480" s="35" t="s">
        <v>181</v>
      </c>
      <c r="F480" s="30" t="s">
        <v>276</v>
      </c>
    </row>
    <row r="481" spans="2:6" ht="24" customHeight="1">
      <c r="B481" s="17" t="s">
        <v>972</v>
      </c>
      <c r="C481" s="30" t="s">
        <v>973</v>
      </c>
      <c r="D481" s="30" t="s">
        <v>168</v>
      </c>
      <c r="E481" s="35" t="s">
        <v>130</v>
      </c>
      <c r="F481" s="30" t="s">
        <v>276</v>
      </c>
    </row>
    <row r="482" spans="2:6">
      <c r="B482" s="17" t="s">
        <v>974</v>
      </c>
      <c r="C482" s="30" t="s">
        <v>975</v>
      </c>
      <c r="D482" s="30" t="s">
        <v>123</v>
      </c>
      <c r="E482" s="35" t="s">
        <v>130</v>
      </c>
      <c r="F482" s="30" t="s">
        <v>306</v>
      </c>
    </row>
    <row r="483" spans="2:6">
      <c r="B483" s="17" t="s">
        <v>976</v>
      </c>
      <c r="C483" s="30" t="s">
        <v>977</v>
      </c>
      <c r="D483" s="30" t="s">
        <v>202</v>
      </c>
      <c r="E483" s="30" t="s">
        <v>181</v>
      </c>
      <c r="F483" s="30" t="s">
        <v>809</v>
      </c>
    </row>
    <row r="484" spans="2:6" ht="24" customHeight="1">
      <c r="B484" s="17" t="s">
        <v>978</v>
      </c>
      <c r="C484" s="30" t="s">
        <v>979</v>
      </c>
      <c r="D484" s="30" t="s">
        <v>202</v>
      </c>
      <c r="E484" s="30" t="s">
        <v>181</v>
      </c>
      <c r="F484" s="30" t="s">
        <v>276</v>
      </c>
    </row>
    <row r="485" spans="2:6">
      <c r="B485" s="17" t="s">
        <v>980</v>
      </c>
      <c r="C485" s="30" t="s">
        <v>981</v>
      </c>
      <c r="D485" s="30" t="s">
        <v>168</v>
      </c>
      <c r="E485" s="35" t="s">
        <v>181</v>
      </c>
      <c r="F485" s="30" t="s">
        <v>803</v>
      </c>
    </row>
    <row r="486" spans="2:6" ht="24" customHeight="1">
      <c r="B486" s="17" t="s">
        <v>982</v>
      </c>
      <c r="C486" s="30" t="s">
        <v>977</v>
      </c>
      <c r="D486" s="30" t="s">
        <v>202</v>
      </c>
      <c r="E486" s="30" t="s">
        <v>181</v>
      </c>
      <c r="F486" s="30" t="s">
        <v>276</v>
      </c>
    </row>
    <row r="487" spans="2:6" ht="24" customHeight="1">
      <c r="B487" s="17" t="s">
        <v>983</v>
      </c>
      <c r="C487" s="30" t="s">
        <v>984</v>
      </c>
      <c r="D487" s="30" t="s">
        <v>125</v>
      </c>
      <c r="E487" s="30" t="s">
        <v>181</v>
      </c>
      <c r="F487" s="30" t="s">
        <v>276</v>
      </c>
    </row>
    <row r="488" spans="2:6" ht="24" customHeight="1">
      <c r="B488" s="17" t="s">
        <v>985</v>
      </c>
      <c r="C488" s="30" t="s">
        <v>986</v>
      </c>
      <c r="D488" s="30" t="s">
        <v>124</v>
      </c>
      <c r="E488" s="30" t="s">
        <v>265</v>
      </c>
      <c r="F488" s="30" t="s">
        <v>276</v>
      </c>
    </row>
    <row r="489" spans="2:6" ht="24" customHeight="1">
      <c r="B489" s="17" t="s">
        <v>987</v>
      </c>
      <c r="C489" s="30" t="s">
        <v>988</v>
      </c>
      <c r="D489" s="30" t="s">
        <v>124</v>
      </c>
      <c r="E489" s="30" t="s">
        <v>130</v>
      </c>
      <c r="F489" s="30" t="s">
        <v>276</v>
      </c>
    </row>
    <row r="490" spans="2:6">
      <c r="B490" s="17" t="s">
        <v>989</v>
      </c>
      <c r="C490" s="30" t="s">
        <v>442</v>
      </c>
      <c r="D490" s="30" t="s">
        <v>168</v>
      </c>
      <c r="E490" s="30" t="s">
        <v>181</v>
      </c>
      <c r="F490" s="30" t="s">
        <v>192</v>
      </c>
    </row>
    <row r="491" spans="2:6">
      <c r="B491" s="17" t="s">
        <v>990</v>
      </c>
      <c r="C491" s="30" t="s">
        <v>991</v>
      </c>
      <c r="D491" s="30" t="s">
        <v>123</v>
      </c>
      <c r="E491" s="30" t="s">
        <v>130</v>
      </c>
      <c r="F491" s="30" t="s">
        <v>306</v>
      </c>
    </row>
    <row r="492" spans="2:6">
      <c r="B492" s="17" t="s">
        <v>992</v>
      </c>
      <c r="C492" s="30" t="s">
        <v>993</v>
      </c>
      <c r="D492" s="30" t="s">
        <v>168</v>
      </c>
      <c r="E492" s="30" t="s">
        <v>181</v>
      </c>
      <c r="F492" s="30" t="s">
        <v>994</v>
      </c>
    </row>
    <row r="493" spans="2:6">
      <c r="B493" s="17" t="s">
        <v>995</v>
      </c>
      <c r="C493" s="30" t="s">
        <v>996</v>
      </c>
      <c r="D493" s="30" t="s">
        <v>409</v>
      </c>
      <c r="E493" s="30" t="s">
        <v>181</v>
      </c>
      <c r="F493" s="30" t="s">
        <v>997</v>
      </c>
    </row>
    <row r="494" spans="2:6">
      <c r="B494" s="17" t="s">
        <v>998</v>
      </c>
      <c r="C494" s="30" t="s">
        <v>999</v>
      </c>
      <c r="D494" s="30" t="s">
        <v>168</v>
      </c>
      <c r="E494" s="30" t="s">
        <v>181</v>
      </c>
      <c r="F494" s="30" t="s">
        <v>192</v>
      </c>
    </row>
    <row r="495" spans="2:6">
      <c r="B495" s="17" t="s">
        <v>1000</v>
      </c>
      <c r="C495" s="30" t="s">
        <v>1001</v>
      </c>
      <c r="D495" s="30" t="s">
        <v>126</v>
      </c>
      <c r="E495" s="30" t="s">
        <v>130</v>
      </c>
      <c r="F495" s="30" t="s">
        <v>192</v>
      </c>
    </row>
    <row r="496" spans="2:6">
      <c r="B496" s="17" t="s">
        <v>1002</v>
      </c>
      <c r="C496" s="29" t="s">
        <v>1003</v>
      </c>
      <c r="D496" s="30" t="s">
        <v>124</v>
      </c>
      <c r="E496" s="30" t="s">
        <v>130</v>
      </c>
      <c r="F496" s="30" t="s">
        <v>1004</v>
      </c>
    </row>
    <row r="497" spans="4:10">
      <c r="H497" s="24"/>
    </row>
    <row r="498" spans="4:10">
      <c r="D498" s="24"/>
      <c r="F498" s="24"/>
      <c r="H498" s="24"/>
      <c r="J498" s="24"/>
    </row>
    <row r="499" spans="4:10">
      <c r="D499" s="24"/>
      <c r="F499" s="24"/>
      <c r="H499" s="24"/>
      <c r="J499" s="24"/>
    </row>
    <row r="500" spans="4:10">
      <c r="D500" s="24"/>
      <c r="F500" s="24"/>
      <c r="H500" s="24"/>
      <c r="J500" s="24"/>
    </row>
    <row r="503" spans="4:10">
      <c r="D503" s="24"/>
      <c r="F503" s="24"/>
    </row>
    <row r="504" spans="4:10">
      <c r="D504" s="24"/>
      <c r="F504" s="24"/>
    </row>
    <row r="505" spans="4:10">
      <c r="D505" s="23"/>
      <c r="F505" s="25"/>
    </row>
  </sheetData>
  <hyperlinks>
    <hyperlink ref="C70" r:id="rId1"/>
    <hyperlink ref="C71" r:id="rId2"/>
    <hyperlink ref="C74" r:id="rId3" display="Dinde de Noël fermière élevée en plein air, entière, fraîche ou surgelée"/>
    <hyperlink ref="C78" r:id="rId4"/>
    <hyperlink ref="C81" r:id="rId5"/>
    <hyperlink ref="C82" r:id="rId6"/>
    <hyperlink ref="C83" r:id="rId7"/>
    <hyperlink ref="C84" r:id="rId8"/>
    <hyperlink ref="C85" r:id="rId9" display="Pintade fermière élevée en plein air, entière et découpes, fraîche ou surgelée"/>
    <hyperlink ref="C86" r:id="rId10"/>
    <hyperlink ref="C88" r:id="rId11"/>
    <hyperlink ref="C92" r:id="rId12"/>
    <hyperlink ref="C96" r:id="rId13"/>
    <hyperlink ref="C98" r:id="rId14"/>
    <hyperlink ref="C99" r:id="rId15"/>
    <hyperlink ref="C100" r:id="rId16" display="Poulet jaune fermier élevé en plein air, entier et découpes, frais ou surgelé"/>
    <hyperlink ref="C103" r:id="rId17"/>
    <hyperlink ref="C106" r:id="rId18"/>
    <hyperlink ref="C107" r:id="rId19"/>
    <hyperlink ref="C108" r:id="rId20"/>
    <hyperlink ref="C110" r:id="rId21"/>
    <hyperlink ref="C112" r:id="rId22" display="Poulet blanc fermier élevé en plein air"/>
    <hyperlink ref="C113" r:id="rId23"/>
    <hyperlink ref="C119" r:id="rId24"/>
    <hyperlink ref="C120" r:id="rId25"/>
    <hyperlink ref="C122" r:id="rId26"/>
    <hyperlink ref="C127" r:id="rId27"/>
    <hyperlink ref="C147" r:id="rId28"/>
    <hyperlink ref="C148" r:id="rId29"/>
    <hyperlink ref="C149" r:id="rId30"/>
    <hyperlink ref="C168" r:id="rId31"/>
    <hyperlink ref="C198" r:id="rId32"/>
    <hyperlink ref="C199" r:id="rId33"/>
    <hyperlink ref="C200" r:id="rId34"/>
    <hyperlink ref="C223" r:id="rId35"/>
    <hyperlink ref="C232" r:id="rId36" display="Chapon de pintade fermier élevé en plein air, entier et découpes, frais ou surgelé"/>
    <hyperlink ref="C240" r:id="rId37"/>
    <hyperlink ref="C243" r:id="rId38" display="Poularde blanche fermière élevée en plein air, entière et découpes, fraîche ou surgelée"/>
    <hyperlink ref="C245" r:id="rId39"/>
    <hyperlink ref="C246" r:id="rId40"/>
    <hyperlink ref="C253" r:id="rId41"/>
    <hyperlink ref="C254" r:id="rId42"/>
    <hyperlink ref="C255" r:id="rId43"/>
    <hyperlink ref="C257" r:id="rId44"/>
    <hyperlink ref="C261" r:id="rId45"/>
    <hyperlink ref="C264" r:id="rId46"/>
    <hyperlink ref="C268" r:id="rId47"/>
    <hyperlink ref="C271" r:id="rId48"/>
    <hyperlink ref="C274" r:id="rId49"/>
    <hyperlink ref="C275" r:id="rId50"/>
    <hyperlink ref="C276" r:id="rId51"/>
    <hyperlink ref="C280" r:id="rId52" display="Poulet cou nu fermier élevé en plein air, entier et découpes, frais ou surgelé"/>
    <hyperlink ref="C283" r:id="rId53"/>
    <hyperlink ref="C291" r:id="rId54"/>
    <hyperlink ref="C296" r:id="rId55"/>
    <hyperlink ref="C304" r:id="rId56"/>
    <hyperlink ref="C308" r:id="rId57"/>
    <hyperlink ref="C311" r:id="rId58"/>
    <hyperlink ref="C312" r:id="rId59"/>
    <hyperlink ref="C315" r:id="rId60"/>
    <hyperlink ref="C317" r:id="rId61"/>
    <hyperlink ref="C323" r:id="rId62"/>
    <hyperlink ref="C324" r:id="rId63"/>
    <hyperlink ref="C325" r:id="rId64"/>
    <hyperlink ref="C326" r:id="rId65" display="Poulet blanc fermier élevé en plein air"/>
    <hyperlink ref="C327" r:id="rId66"/>
    <hyperlink ref="C328" r:id="rId67"/>
    <hyperlink ref="C329" r:id="rId68"/>
    <hyperlink ref="C331" r:id="rId69"/>
    <hyperlink ref="C335" r:id="rId70"/>
    <hyperlink ref="C344" r:id="rId71"/>
    <hyperlink ref="C356" r:id="rId72"/>
    <hyperlink ref="C357" r:id="rId73"/>
    <hyperlink ref="C359" r:id="rId74"/>
    <hyperlink ref="C362" r:id="rId75"/>
    <hyperlink ref="C364" r:id="rId76"/>
    <hyperlink ref="C371" r:id="rId77"/>
    <hyperlink ref="C372" r:id="rId78"/>
    <hyperlink ref="C373" r:id="rId79"/>
    <hyperlink ref="C383" r:id="rId80"/>
    <hyperlink ref="C392" r:id="rId81"/>
    <hyperlink ref="C398" r:id="rId82"/>
    <hyperlink ref="C399" r:id="rId83"/>
    <hyperlink ref="C400" r:id="rId84"/>
    <hyperlink ref="C401" r:id="rId85"/>
    <hyperlink ref="C403" r:id="rId86" display="Filets de maquereaux marinés au Muscadet AOC et aux aromates"/>
    <hyperlink ref="C406" r:id="rId87"/>
    <hyperlink ref="C408" r:id="rId88"/>
    <hyperlink ref="C409" r:id="rId89"/>
    <hyperlink ref="C410" r:id="rId90"/>
    <hyperlink ref="C411" r:id="rId91"/>
    <hyperlink ref="C412" r:id="rId92"/>
    <hyperlink ref="C415" r:id="rId93"/>
    <hyperlink ref="C417" r:id="rId94"/>
    <hyperlink ref="C420" r:id="rId95"/>
    <hyperlink ref="C421" r:id="rId96"/>
    <hyperlink ref="C425" r:id="rId97"/>
    <hyperlink ref="C427" r:id="rId98"/>
    <hyperlink ref="C428" r:id="rId99"/>
    <hyperlink ref="C429" r:id="rId100"/>
    <hyperlink ref="C436" r:id="rId101"/>
    <hyperlink ref="C437" r:id="rId102"/>
    <hyperlink ref="C438" r:id="rId103"/>
    <hyperlink ref="C447" r:id="rId104"/>
    <hyperlink ref="C448" r:id="rId105"/>
    <hyperlink ref="C451" r:id="rId106"/>
    <hyperlink ref="C452" r:id="rId107"/>
    <hyperlink ref="C453" r:id="rId108"/>
    <hyperlink ref="C454" r:id="rId109"/>
    <hyperlink ref="C455" r:id="rId110"/>
    <hyperlink ref="C456" r:id="rId111"/>
    <hyperlink ref="C457" r:id="rId112"/>
    <hyperlink ref="C458" r:id="rId113"/>
    <hyperlink ref="C459" r:id="rId114"/>
    <hyperlink ref="C460" r:id="rId115" display="Chapon jaune fermier élevé en plein air, entier et découpes, frais ou surgelé"/>
    <hyperlink ref="C461" r:id="rId116" display="Poulet jaune fermier élevé en plein air, entier et découpes, frais ou surgelé"/>
    <hyperlink ref="C462" r:id="rId117"/>
    <hyperlink ref="C463" r:id="rId118"/>
    <hyperlink ref="C467" r:id="rId119"/>
    <hyperlink ref="C469" r:id="rId120"/>
    <hyperlink ref="C470" r:id="rId121"/>
    <hyperlink ref="C471" r:id="rId122"/>
    <hyperlink ref="C472" r:id="rId123" display="Viandes, abats et préparations dérivées de viande, frais ou surgelés, de porc "/>
    <hyperlink ref="C473" r:id="rId124"/>
    <hyperlink ref="C474" r:id="rId125"/>
    <hyperlink ref="C475" r:id="rId126"/>
    <hyperlink ref="C476" r:id="rId127"/>
    <hyperlink ref="C477" r:id="rId128"/>
  </hyperlinks>
  <pageMargins left="0.7" right="0.7" top="0.75" bottom="0.75" header="0.3" footer="0.3"/>
  <tableParts count="27">
    <tablePart r:id="rId129"/>
    <tablePart r:id="rId130"/>
    <tablePart r:id="rId131"/>
    <tablePart r:id="rId132"/>
    <tablePart r:id="rId133"/>
    <tablePart r:id="rId134"/>
    <tablePart r:id="rId135"/>
    <tablePart r:id="rId136"/>
    <tablePart r:id="rId137"/>
    <tablePart r:id="rId138"/>
    <tablePart r:id="rId139"/>
    <tablePart r:id="rId140"/>
    <tablePart r:id="rId141"/>
    <tablePart r:id="rId142"/>
    <tablePart r:id="rId143"/>
    <tablePart r:id="rId144"/>
    <tablePart r:id="rId145"/>
    <tablePart r:id="rId146"/>
    <tablePart r:id="rId147"/>
    <tablePart r:id="rId148"/>
    <tablePart r:id="rId149"/>
    <tablePart r:id="rId150"/>
    <tablePart r:id="rId151"/>
    <tablePart r:id="rId152"/>
    <tablePart r:id="rId153"/>
    <tablePart r:id="rId154"/>
    <tablePart r:id="rId15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Fiche d'analyse</vt:lpstr>
      <vt:lpstr>Exemple 1</vt:lpstr>
      <vt:lpstr>Exemple 2</vt:lpstr>
      <vt:lpstr>Exemple 3</vt:lpstr>
      <vt:lpstr>Exemple 4</vt:lpstr>
      <vt:lpstr>Récupération de données</vt:lpstr>
      <vt:lpstr>Tables de listes déroulantes</vt:lpstr>
      <vt:lpstr>'Fiche d''analyse'!Zone_d_impression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EDELLI Sabine</dc:creator>
  <cp:lastModifiedBy>SANNIER Alexis</cp:lastModifiedBy>
  <dcterms:created xsi:type="dcterms:W3CDTF">2015-06-05T18:19:34Z</dcterms:created>
  <dcterms:modified xsi:type="dcterms:W3CDTF">2026-09-08T15:17:21Z</dcterms:modified>
</cp:coreProperties>
</file>